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super\Documents\ホームページ関連\nisinomiya_site\document\"/>
    </mc:Choice>
  </mc:AlternateContent>
  <xr:revisionPtr revIDLastSave="0" documentId="13_ncr:1_{1A225C33-1C46-40EB-9D27-36FFA37E35CF}" xr6:coauthVersionLast="47" xr6:coauthVersionMax="47" xr10:uidLastSave="{00000000-0000-0000-0000-000000000000}"/>
  <bookViews>
    <workbookView xWindow="780" yWindow="780" windowWidth="18300" windowHeight="14085" tabRatio="642" xr2:uid="{00000000-000D-0000-FFFF-FFFF00000000}"/>
  </bookViews>
  <sheets>
    <sheet name="申込１" sheetId="1" r:id="rId1"/>
    <sheet name="エントリー集計データ" sheetId="15" state="hidden" r:id="rId2"/>
  </sheets>
  <definedNames>
    <definedName name="_xlnm.Print_Area" localSheetId="0">申込１!$N$2:$AA$48,申込１!$AE$2:$AT$50,申込１!$AY$2:$BG$49,申込１!$BJ$1:$BR$36</definedName>
    <definedName name="Z_190C3094_A738_4124_8874_74F158CE3F76_.wvu.PrintArea" localSheetId="0" hidden="1">申込１!$AN$2:$BR$48</definedName>
    <definedName name="Z_4EAC653A_9D88_4D70_A75C_EFB4EA9B306F_.wvu.PrintArea" localSheetId="0" hidden="1">申込１!$N$2:$Y$48</definedName>
    <definedName name="Z_8C013384_B3A3_4BA1_9FB7_E1F9CD77BBB2_.wvu.PrintArea" localSheetId="0" hidden="1">申込１!$AE$2:$AM$57</definedName>
  </definedNames>
  <calcPr calcId="191029"/>
  <customWorkbookViews>
    <customWorkbookView name="一般種目　複の印刷" guid="{4EAC653A-9D88-4D70-A75C-EFB4EA9B306F}" maximized="1" xWindow="1" yWindow="1" windowWidth="1243" windowHeight="708" tabRatio="711" activeSheetId="1"/>
    <customWorkbookView name="一般種目　単の印刷" guid="{8C013384-B3A3-4BA1-9FB7-E1F9CD77BBB2}" maximized="1" xWindow="1" yWindow="1" windowWidth="1243" windowHeight="708" tabRatio="711" activeSheetId="1"/>
    <customWorkbookView name="一般混合複　参加集計印刷" guid="{190C3094-A738-4124-8874-74F158CE3F76}" maximized="1" xWindow="1" yWindow="1" windowWidth="1243" windowHeight="708" tabRatio="71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9" i="1" l="1"/>
  <c r="BR11" i="1"/>
  <c r="BR9" i="1"/>
  <c r="BB7" i="1"/>
  <c r="BM25" i="1"/>
  <c r="BM24" i="1"/>
  <c r="BM23" i="1"/>
  <c r="AJ29" i="1"/>
  <c r="AJ30" i="1"/>
  <c r="BQ7" i="1"/>
  <c r="BR7" i="1" s="1"/>
  <c r="BQ6" i="1"/>
  <c r="BR6" i="1" s="1"/>
  <c r="BL26" i="1"/>
  <c r="BL25" i="1"/>
  <c r="BL21" i="1"/>
  <c r="BM21" i="1" s="1"/>
  <c r="BL22" i="1"/>
  <c r="BM22" i="1" s="1"/>
  <c r="BL18" i="1"/>
  <c r="BL17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55" i="1"/>
  <c r="F4" i="1"/>
  <c r="C9" i="1" s="1"/>
  <c r="BX29" i="1"/>
  <c r="BX21" i="1"/>
  <c r="BX13" i="1"/>
  <c r="AK22" i="1"/>
  <c r="AL22" i="1" s="1"/>
  <c r="J15" i="15" s="1"/>
  <c r="BW48" i="1"/>
  <c r="BX48" i="1" s="1"/>
  <c r="BW47" i="1"/>
  <c r="BX47" i="1" s="1"/>
  <c r="BW46" i="1"/>
  <c r="BX46" i="1" s="1"/>
  <c r="BW45" i="1"/>
  <c r="BX45" i="1" s="1"/>
  <c r="BW44" i="1"/>
  <c r="BX44" i="1" s="1"/>
  <c r="BW43" i="1"/>
  <c r="BX43" i="1" s="1"/>
  <c r="BW42" i="1"/>
  <c r="BX42" i="1" s="1"/>
  <c r="BW41" i="1"/>
  <c r="BX41" i="1" s="1"/>
  <c r="BW40" i="1"/>
  <c r="BX40" i="1" s="1"/>
  <c r="BW39" i="1"/>
  <c r="BX39" i="1" s="1"/>
  <c r="BW38" i="1"/>
  <c r="BX38" i="1" s="1"/>
  <c r="BW37" i="1"/>
  <c r="BX37" i="1" s="1"/>
  <c r="BW36" i="1"/>
  <c r="BX36" i="1" s="1"/>
  <c r="BW35" i="1"/>
  <c r="BX35" i="1" s="1"/>
  <c r="BW34" i="1"/>
  <c r="BX34" i="1" s="1"/>
  <c r="BW33" i="1"/>
  <c r="BX33" i="1" s="1"/>
  <c r="BW32" i="1"/>
  <c r="BX32" i="1" s="1"/>
  <c r="BW31" i="1"/>
  <c r="BX31" i="1" s="1"/>
  <c r="BW30" i="1"/>
  <c r="BX30" i="1" s="1"/>
  <c r="BW29" i="1"/>
  <c r="BW28" i="1"/>
  <c r="BX28" i="1" s="1"/>
  <c r="BW27" i="1"/>
  <c r="BX27" i="1" s="1"/>
  <c r="BW26" i="1"/>
  <c r="BX26" i="1" s="1"/>
  <c r="BW25" i="1"/>
  <c r="BX25" i="1" s="1"/>
  <c r="BW24" i="1"/>
  <c r="BX24" i="1" s="1"/>
  <c r="BW23" i="1"/>
  <c r="BX23" i="1" s="1"/>
  <c r="BW22" i="1"/>
  <c r="BX22" i="1" s="1"/>
  <c r="BW21" i="1"/>
  <c r="BW20" i="1"/>
  <c r="BX20" i="1" s="1"/>
  <c r="BW19" i="1"/>
  <c r="BX19" i="1" s="1"/>
  <c r="BW18" i="1"/>
  <c r="BX18" i="1" s="1"/>
  <c r="BW17" i="1"/>
  <c r="BX17" i="1" s="1"/>
  <c r="BW16" i="1"/>
  <c r="BX16" i="1" s="1"/>
  <c r="BW15" i="1"/>
  <c r="BX15" i="1" s="1"/>
  <c r="BW14" i="1"/>
  <c r="AK44" i="1" s="1"/>
  <c r="AL44" i="1" s="1"/>
  <c r="J35" i="15" s="1"/>
  <c r="BW13" i="1"/>
  <c r="BW12" i="1"/>
  <c r="BX12" i="1" s="1"/>
  <c r="BW11" i="1"/>
  <c r="BX11" i="1" s="1"/>
  <c r="BW10" i="1"/>
  <c r="BX10" i="1" s="1"/>
  <c r="BW9" i="1"/>
  <c r="AK39" i="1" s="1"/>
  <c r="AL39" i="1" s="1"/>
  <c r="J30" i="15" s="1"/>
  <c r="BU9" i="1"/>
  <c r="AK13" i="1" s="1"/>
  <c r="AL13" i="1" s="1"/>
  <c r="J6" i="15" s="1"/>
  <c r="BU48" i="1"/>
  <c r="BV48" i="1" s="1"/>
  <c r="BU11" i="1"/>
  <c r="BV11" i="1" s="1"/>
  <c r="BU47" i="1"/>
  <c r="BV47" i="1" s="1"/>
  <c r="BU46" i="1"/>
  <c r="BV46" i="1" s="1"/>
  <c r="BU45" i="1"/>
  <c r="BV45" i="1" s="1"/>
  <c r="BU44" i="1"/>
  <c r="BV44" i="1" s="1"/>
  <c r="BU43" i="1"/>
  <c r="BV43" i="1" s="1"/>
  <c r="BU42" i="1"/>
  <c r="BV42" i="1" s="1"/>
  <c r="BU41" i="1"/>
  <c r="BV41" i="1" s="1"/>
  <c r="BU40" i="1"/>
  <c r="BV40" i="1" s="1"/>
  <c r="BU39" i="1"/>
  <c r="BV39" i="1" s="1"/>
  <c r="BU38" i="1"/>
  <c r="BV38" i="1" s="1"/>
  <c r="BU37" i="1"/>
  <c r="BV37" i="1" s="1"/>
  <c r="BU36" i="1"/>
  <c r="BV36" i="1" s="1"/>
  <c r="BU35" i="1"/>
  <c r="BV35" i="1" s="1"/>
  <c r="BU34" i="1"/>
  <c r="BV34" i="1" s="1"/>
  <c r="BU33" i="1"/>
  <c r="BV33" i="1" s="1"/>
  <c r="BU32" i="1"/>
  <c r="BV32" i="1" s="1"/>
  <c r="BU31" i="1"/>
  <c r="BV31" i="1" s="1"/>
  <c r="BU30" i="1"/>
  <c r="BV30" i="1" s="1"/>
  <c r="BU29" i="1"/>
  <c r="BV29" i="1" s="1"/>
  <c r="BU28" i="1"/>
  <c r="BV28" i="1" s="1"/>
  <c r="BU27" i="1"/>
  <c r="BV27" i="1" s="1"/>
  <c r="BU26" i="1"/>
  <c r="BV26" i="1" s="1"/>
  <c r="BU25" i="1"/>
  <c r="BV25" i="1" s="1"/>
  <c r="BU24" i="1"/>
  <c r="BV24" i="1" s="1"/>
  <c r="BU23" i="1"/>
  <c r="BV23" i="1" s="1"/>
  <c r="BU22" i="1"/>
  <c r="BV22" i="1" s="1"/>
  <c r="BU21" i="1"/>
  <c r="BV21" i="1" s="1"/>
  <c r="BU20" i="1"/>
  <c r="BV20" i="1" s="1"/>
  <c r="BU19" i="1"/>
  <c r="BV19" i="1" s="1"/>
  <c r="BU18" i="1"/>
  <c r="BV18" i="1" s="1"/>
  <c r="BU17" i="1"/>
  <c r="BV17" i="1" s="1"/>
  <c r="BU16" i="1"/>
  <c r="BV16" i="1" s="1"/>
  <c r="BU15" i="1"/>
  <c r="BV15" i="1" s="1"/>
  <c r="BU14" i="1"/>
  <c r="BV14" i="1" s="1"/>
  <c r="BU13" i="1"/>
  <c r="BV13" i="1" s="1"/>
  <c r="BU12" i="1"/>
  <c r="BV12" i="1" s="1"/>
  <c r="BU10" i="1"/>
  <c r="BV10" i="1" s="1"/>
  <c r="BF61" i="1"/>
  <c r="BA61" i="1"/>
  <c r="BF49" i="1"/>
  <c r="BA49" i="1"/>
  <c r="BF48" i="1"/>
  <c r="BA48" i="1"/>
  <c r="AQ48" i="1"/>
  <c r="BF47" i="1"/>
  <c r="BA47" i="1"/>
  <c r="AQ47" i="1"/>
  <c r="BF46" i="1"/>
  <c r="BA46" i="1"/>
  <c r="AQ46" i="1"/>
  <c r="BF45" i="1"/>
  <c r="BA45" i="1"/>
  <c r="AQ45" i="1"/>
  <c r="BF44" i="1"/>
  <c r="BA44" i="1"/>
  <c r="AQ44" i="1"/>
  <c r="BF43" i="1"/>
  <c r="BA43" i="1"/>
  <c r="AQ43" i="1"/>
  <c r="BF42" i="1"/>
  <c r="BA42" i="1"/>
  <c r="AQ42" i="1"/>
  <c r="BF41" i="1"/>
  <c r="BA41" i="1"/>
  <c r="AQ41" i="1"/>
  <c r="BF40" i="1"/>
  <c r="BA40" i="1"/>
  <c r="AQ40" i="1"/>
  <c r="AQ39" i="1"/>
  <c r="AQ38" i="1"/>
  <c r="AQ37" i="1"/>
  <c r="AQ36" i="1"/>
  <c r="AQ35" i="1"/>
  <c r="AQ34" i="1"/>
  <c r="BF33" i="1"/>
  <c r="BA33" i="1"/>
  <c r="AQ33" i="1"/>
  <c r="BF32" i="1"/>
  <c r="BA32" i="1"/>
  <c r="AQ32" i="1"/>
  <c r="BF31" i="1"/>
  <c r="BA31" i="1"/>
  <c r="AQ31" i="1"/>
  <c r="BF30" i="1"/>
  <c r="BA30" i="1"/>
  <c r="AQ30" i="1"/>
  <c r="BF29" i="1"/>
  <c r="BA29" i="1"/>
  <c r="AQ29" i="1"/>
  <c r="BF28" i="1"/>
  <c r="BA28" i="1"/>
  <c r="AQ28" i="1"/>
  <c r="BF27" i="1"/>
  <c r="BA27" i="1"/>
  <c r="AQ27" i="1"/>
  <c r="BP26" i="1"/>
  <c r="AV161" i="15" s="1"/>
  <c r="BF26" i="1"/>
  <c r="BA26" i="1"/>
  <c r="AQ26" i="1"/>
  <c r="BP25" i="1"/>
  <c r="AU161" i="15" s="1"/>
  <c r="BF25" i="1"/>
  <c r="BA25" i="1"/>
  <c r="AQ25" i="1"/>
  <c r="BP24" i="1"/>
  <c r="AT161" i="15" s="1"/>
  <c r="BF24" i="1"/>
  <c r="BA24" i="1"/>
  <c r="AQ24" i="1"/>
  <c r="BP23" i="1"/>
  <c r="AS161" i="15" s="1"/>
  <c r="AQ23" i="1"/>
  <c r="BP22" i="1"/>
  <c r="AR161" i="15" s="1"/>
  <c r="AQ22" i="1"/>
  <c r="BP21" i="1"/>
  <c r="AQ161" i="15" s="1"/>
  <c r="AQ21" i="1"/>
  <c r="BP20" i="1"/>
  <c r="AP161" i="15" s="1"/>
  <c r="AQ20" i="1"/>
  <c r="BF19" i="1"/>
  <c r="BA19" i="1"/>
  <c r="AQ19" i="1"/>
  <c r="BF18" i="1"/>
  <c r="BA18" i="1"/>
  <c r="AQ18" i="1"/>
  <c r="BF17" i="1"/>
  <c r="BA17" i="1"/>
  <c r="AQ17" i="1"/>
  <c r="BF16" i="1"/>
  <c r="BA16" i="1"/>
  <c r="AQ16" i="1"/>
  <c r="BF15" i="1"/>
  <c r="BA15" i="1"/>
  <c r="AQ15" i="1"/>
  <c r="BF14" i="1"/>
  <c r="BA14" i="1"/>
  <c r="AQ14" i="1"/>
  <c r="BF13" i="1"/>
  <c r="BA13" i="1"/>
  <c r="AQ13" i="1"/>
  <c r="BF12" i="1"/>
  <c r="BA12" i="1"/>
  <c r="BF11" i="1"/>
  <c r="BA11" i="1"/>
  <c r="BF10" i="1"/>
  <c r="BA10" i="1"/>
  <c r="BF9" i="1"/>
  <c r="AO161" i="15"/>
  <c r="BR21" i="1"/>
  <c r="AQ162" i="15" s="1"/>
  <c r="BR22" i="1"/>
  <c r="AR162" i="15" s="1"/>
  <c r="BR23" i="1"/>
  <c r="AS162" i="15" s="1"/>
  <c r="BR24" i="1"/>
  <c r="AT162" i="15" s="1"/>
  <c r="BR25" i="1"/>
  <c r="AU162" i="15" s="1"/>
  <c r="BR26" i="1"/>
  <c r="AV162" i="15" s="1"/>
  <c r="AK37" i="1" l="1"/>
  <c r="AL37" i="1" s="1"/>
  <c r="J28" i="15" s="1"/>
  <c r="AK35" i="1"/>
  <c r="AL35" i="1" s="1"/>
  <c r="J26" i="15" s="1"/>
  <c r="AK38" i="1"/>
  <c r="AL38" i="1" s="1"/>
  <c r="J29" i="15" s="1"/>
  <c r="BX14" i="1"/>
  <c r="AK36" i="1"/>
  <c r="AL36" i="1" s="1"/>
  <c r="J27" i="15" s="1"/>
  <c r="BX9" i="1"/>
  <c r="AK50" i="1"/>
  <c r="AL50" i="1" s="1"/>
  <c r="J41" i="15" s="1"/>
  <c r="AK34" i="1"/>
  <c r="AL34" i="1" s="1"/>
  <c r="J25" i="15" s="1"/>
  <c r="AK31" i="1"/>
  <c r="AL31" i="1" s="1"/>
  <c r="J22" i="15" s="1"/>
  <c r="AK40" i="1"/>
  <c r="AL40" i="1" s="1"/>
  <c r="J31" i="15" s="1"/>
  <c r="AK32" i="1"/>
  <c r="AL32" i="1" s="1"/>
  <c r="J23" i="15" s="1"/>
  <c r="AK46" i="1"/>
  <c r="AL46" i="1" s="1"/>
  <c r="J37" i="15" s="1"/>
  <c r="AK45" i="1"/>
  <c r="AL45" i="1" s="1"/>
  <c r="J36" i="15" s="1"/>
  <c r="AK43" i="1"/>
  <c r="AL43" i="1" s="1"/>
  <c r="J34" i="15" s="1"/>
  <c r="AK42" i="1"/>
  <c r="AL42" i="1" s="1"/>
  <c r="J33" i="15" s="1"/>
  <c r="AK49" i="1"/>
  <c r="AL49" i="1" s="1"/>
  <c r="J40" i="15" s="1"/>
  <c r="AK41" i="1"/>
  <c r="AL41" i="1" s="1"/>
  <c r="J32" i="15" s="1"/>
  <c r="AK33" i="1"/>
  <c r="AL33" i="1" s="1"/>
  <c r="J24" i="15" s="1"/>
  <c r="AK48" i="1"/>
  <c r="AL48" i="1" s="1"/>
  <c r="J39" i="15" s="1"/>
  <c r="AK47" i="1"/>
  <c r="AL47" i="1" s="1"/>
  <c r="J38" i="15" s="1"/>
  <c r="AK20" i="1"/>
  <c r="AL20" i="1" s="1"/>
  <c r="J13" i="15" s="1"/>
  <c r="AK12" i="1"/>
  <c r="AL12" i="1" s="1"/>
  <c r="J5" i="15" s="1"/>
  <c r="AK27" i="1"/>
  <c r="AL27" i="1" s="1"/>
  <c r="J20" i="15" s="1"/>
  <c r="AK19" i="1"/>
  <c r="AL19" i="1" s="1"/>
  <c r="J12" i="15" s="1"/>
  <c r="AK11" i="1"/>
  <c r="AL11" i="1" s="1"/>
  <c r="J4" i="15" s="1"/>
  <c r="AK26" i="1"/>
  <c r="AL26" i="1" s="1"/>
  <c r="J19" i="15" s="1"/>
  <c r="AK18" i="1"/>
  <c r="AL18" i="1" s="1"/>
  <c r="J11" i="15" s="1"/>
  <c r="AK10" i="1"/>
  <c r="AL10" i="1" s="1"/>
  <c r="J3" i="15" s="1"/>
  <c r="AK25" i="1"/>
  <c r="AL25" i="1" s="1"/>
  <c r="J18" i="15" s="1"/>
  <c r="AK17" i="1"/>
  <c r="AL17" i="1" s="1"/>
  <c r="J10" i="15" s="1"/>
  <c r="AK24" i="1"/>
  <c r="AL24" i="1" s="1"/>
  <c r="J17" i="15" s="1"/>
  <c r="AK16" i="1"/>
  <c r="AL16" i="1" s="1"/>
  <c r="J9" i="15" s="1"/>
  <c r="AK23" i="1"/>
  <c r="AL23" i="1" s="1"/>
  <c r="J16" i="15" s="1"/>
  <c r="AK15" i="1"/>
  <c r="AL15" i="1" s="1"/>
  <c r="J8" i="15" s="1"/>
  <c r="AK28" i="1"/>
  <c r="AL28" i="1" s="1"/>
  <c r="J21" i="15" s="1"/>
  <c r="AK14" i="1"/>
  <c r="AL14" i="1" s="1"/>
  <c r="J7" i="15" s="1"/>
  <c r="AK9" i="1"/>
  <c r="AL9" i="1" s="1"/>
  <c r="J2" i="15" s="1"/>
  <c r="AK21" i="1"/>
  <c r="AL21" i="1" s="1"/>
  <c r="J14" i="15" s="1"/>
  <c r="C17" i="1"/>
  <c r="C32" i="1"/>
  <c r="C39" i="1"/>
  <c r="C23" i="1"/>
  <c r="C30" i="1"/>
  <c r="C37" i="1"/>
  <c r="C13" i="1"/>
  <c r="C44" i="1"/>
  <c r="C36" i="1"/>
  <c r="C28" i="1"/>
  <c r="C20" i="1"/>
  <c r="C12" i="1"/>
  <c r="C33" i="1"/>
  <c r="C24" i="1"/>
  <c r="C47" i="1"/>
  <c r="C15" i="1"/>
  <c r="C22" i="1"/>
  <c r="C45" i="1"/>
  <c r="C29" i="1"/>
  <c r="C21" i="1"/>
  <c r="C43" i="1"/>
  <c r="C35" i="1"/>
  <c r="C27" i="1"/>
  <c r="C19" i="1"/>
  <c r="C11" i="1"/>
  <c r="C41" i="1"/>
  <c r="C25" i="1"/>
  <c r="C48" i="1"/>
  <c r="C40" i="1"/>
  <c r="C16" i="1"/>
  <c r="C31" i="1"/>
  <c r="C46" i="1"/>
  <c r="C38" i="1"/>
  <c r="C14" i="1"/>
  <c r="C42" i="1"/>
  <c r="C34" i="1"/>
  <c r="C26" i="1"/>
  <c r="C18" i="1"/>
  <c r="C10" i="1"/>
  <c r="AB161" i="15"/>
  <c r="BL35" i="1"/>
  <c r="AD162" i="15"/>
  <c r="BQ11" i="1"/>
  <c r="BQ10" i="1"/>
  <c r="BR10" i="1" s="1"/>
  <c r="BQ9" i="1"/>
  <c r="BQ8" i="1"/>
  <c r="BR8" i="1" s="1"/>
  <c r="AD161" i="15"/>
  <c r="AC161" i="15"/>
  <c r="AN161" i="15"/>
  <c r="AE161" i="15" l="1"/>
  <c r="AE162" i="15"/>
  <c r="AH161" i="15"/>
  <c r="AH162" i="15"/>
  <c r="AF161" i="15"/>
  <c r="AF162" i="15"/>
  <c r="AG161" i="15"/>
  <c r="AG162" i="15"/>
  <c r="BL24" i="1"/>
  <c r="BL23" i="1"/>
  <c r="BL20" i="1"/>
  <c r="BM20" i="1" s="1"/>
  <c r="BL19" i="1"/>
  <c r="BM19" i="1" s="1"/>
  <c r="BL16" i="1"/>
  <c r="BM16" i="1" s="1"/>
  <c r="BM17" i="1"/>
  <c r="BL15" i="1"/>
  <c r="BM15" i="1" s="1"/>
  <c r="BL11" i="1"/>
  <c r="BM11" i="1" s="1"/>
  <c r="BL12" i="1"/>
  <c r="BM12" i="1" s="1"/>
  <c r="BL13" i="1"/>
  <c r="BM13" i="1" s="1"/>
  <c r="BL10" i="1"/>
  <c r="BM10" i="1" s="1"/>
  <c r="BL7" i="1"/>
  <c r="BM7" i="1" s="1"/>
  <c r="BL8" i="1"/>
  <c r="BM8" i="1" s="1"/>
  <c r="BL9" i="1"/>
  <c r="BM9" i="1" s="1"/>
  <c r="BL6" i="1"/>
  <c r="BM6" i="1" s="1"/>
  <c r="C110" i="15"/>
  <c r="C109" i="15"/>
  <c r="C108" i="15"/>
  <c r="C107" i="15"/>
  <c r="C106" i="15"/>
  <c r="BG38" i="1"/>
  <c r="E110" i="15" s="1"/>
  <c r="BG22" i="1"/>
  <c r="E109" i="15" s="1"/>
  <c r="BB38" i="1"/>
  <c r="BB22" i="1"/>
  <c r="BL14" i="1"/>
  <c r="BM14" i="1" s="1"/>
  <c r="BR12" i="1" l="1"/>
  <c r="AI162" i="15" s="1"/>
  <c r="E106" i="15"/>
  <c r="E107" i="15"/>
  <c r="K161" i="15"/>
  <c r="K162" i="15"/>
  <c r="T161" i="15"/>
  <c r="T162" i="15"/>
  <c r="V161" i="15"/>
  <c r="V162" i="15"/>
  <c r="U161" i="15"/>
  <c r="U162" i="15"/>
  <c r="Q161" i="15"/>
  <c r="Q162" i="15"/>
  <c r="R161" i="15"/>
  <c r="R162" i="15"/>
  <c r="P161" i="15"/>
  <c r="P162" i="15"/>
  <c r="N161" i="15"/>
  <c r="N162" i="15"/>
  <c r="M161" i="15"/>
  <c r="M162" i="15"/>
  <c r="L161" i="15"/>
  <c r="L162" i="15"/>
  <c r="C161" i="15"/>
  <c r="C162" i="15"/>
  <c r="D161" i="15"/>
  <c r="D162" i="15"/>
  <c r="E161" i="15"/>
  <c r="E162" i="15"/>
  <c r="J161" i="15"/>
  <c r="J162" i="15"/>
  <c r="I161" i="15"/>
  <c r="I162" i="15"/>
  <c r="H161" i="15"/>
  <c r="H162" i="15"/>
  <c r="G161" i="15"/>
  <c r="G162" i="15"/>
  <c r="F161" i="15"/>
  <c r="C105" i="15"/>
  <c r="AC162" i="15"/>
  <c r="BM26" i="1"/>
  <c r="BM18" i="1"/>
  <c r="F162" i="15"/>
  <c r="BL34" i="1"/>
  <c r="AL161" i="15" s="1"/>
  <c r="BJ1" i="1"/>
  <c r="AY3" i="1"/>
  <c r="AE3" i="1"/>
  <c r="N3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9" i="1"/>
  <c r="AC9" i="1" s="1"/>
  <c r="BG7" i="1"/>
  <c r="E108" i="15" s="1"/>
  <c r="E105" i="15"/>
  <c r="BG61" i="1"/>
  <c r="BB61" i="1"/>
  <c r="BM27" i="1" l="1"/>
  <c r="X162" i="15" s="1"/>
  <c r="BL27" i="1"/>
  <c r="X161" i="15" s="1"/>
  <c r="O162" i="15"/>
  <c r="O161" i="15"/>
  <c r="W162" i="15"/>
  <c r="W161" i="15"/>
  <c r="S162" i="15"/>
  <c r="S161" i="15"/>
  <c r="AM161" i="15"/>
  <c r="S102" i="15"/>
  <c r="K102" i="15" s="1"/>
  <c r="T102" i="15"/>
  <c r="L102" i="15" s="1"/>
  <c r="S84" i="15"/>
  <c r="T84" i="15"/>
  <c r="S85" i="15"/>
  <c r="T85" i="15"/>
  <c r="S86" i="15"/>
  <c r="T86" i="15"/>
  <c r="S87" i="15"/>
  <c r="T87" i="15"/>
  <c r="S88" i="15"/>
  <c r="T88" i="15"/>
  <c r="S89" i="15"/>
  <c r="T89" i="15"/>
  <c r="S90" i="15"/>
  <c r="T90" i="15"/>
  <c r="S91" i="15"/>
  <c r="T91" i="15"/>
  <c r="S92" i="15"/>
  <c r="T92" i="15"/>
  <c r="S93" i="15"/>
  <c r="T93" i="15"/>
  <c r="S94" i="15"/>
  <c r="T94" i="15"/>
  <c r="S95" i="15"/>
  <c r="T95" i="15"/>
  <c r="S96" i="15"/>
  <c r="T96" i="15"/>
  <c r="S97" i="15"/>
  <c r="M97" i="15" s="1"/>
  <c r="T97" i="15"/>
  <c r="N97" i="15" s="1"/>
  <c r="S98" i="15"/>
  <c r="K98" i="15" s="1"/>
  <c r="T98" i="15"/>
  <c r="N98" i="15" s="1"/>
  <c r="S99" i="15"/>
  <c r="Q99" i="15" s="1"/>
  <c r="T99" i="15"/>
  <c r="N99" i="15" s="1"/>
  <c r="S100" i="15"/>
  <c r="K100" i="15" s="1"/>
  <c r="T100" i="15"/>
  <c r="N100" i="15" s="1"/>
  <c r="S101" i="15"/>
  <c r="Q101" i="15" s="1"/>
  <c r="T101" i="15"/>
  <c r="N101" i="15" s="1"/>
  <c r="T83" i="15"/>
  <c r="S83" i="15"/>
  <c r="S44" i="15"/>
  <c r="S45" i="15"/>
  <c r="S46" i="15"/>
  <c r="S47" i="15"/>
  <c r="S48" i="15"/>
  <c r="S49" i="15"/>
  <c r="S50" i="15"/>
  <c r="S51" i="15"/>
  <c r="S52" i="15"/>
  <c r="H102" i="15"/>
  <c r="H101" i="15"/>
  <c r="H100" i="15"/>
  <c r="H98" i="15"/>
  <c r="H99" i="15"/>
  <c r="H93" i="15"/>
  <c r="H94" i="15"/>
  <c r="H95" i="15"/>
  <c r="H96" i="15"/>
  <c r="H97" i="15"/>
  <c r="H84" i="15"/>
  <c r="H85" i="15"/>
  <c r="H86" i="15"/>
  <c r="H87" i="15"/>
  <c r="H88" i="15"/>
  <c r="H89" i="15"/>
  <c r="H90" i="15"/>
  <c r="H91" i="15"/>
  <c r="H92" i="15"/>
  <c r="H83" i="15"/>
  <c r="H44" i="15"/>
  <c r="H45" i="15"/>
  <c r="H46" i="15"/>
  <c r="H47" i="15"/>
  <c r="H48" i="15"/>
  <c r="H49" i="15"/>
  <c r="H50" i="15"/>
  <c r="H51" i="15"/>
  <c r="H52" i="15"/>
  <c r="D99" i="15"/>
  <c r="D100" i="15"/>
  <c r="D101" i="15"/>
  <c r="D102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83" i="15"/>
  <c r="D82" i="15"/>
  <c r="D73" i="15"/>
  <c r="D74" i="15"/>
  <c r="D75" i="15"/>
  <c r="D76" i="15"/>
  <c r="D77" i="15"/>
  <c r="D78" i="15"/>
  <c r="D79" i="15"/>
  <c r="D80" i="15"/>
  <c r="D81" i="15"/>
  <c r="D64" i="15"/>
  <c r="D65" i="15"/>
  <c r="D66" i="15"/>
  <c r="D67" i="15"/>
  <c r="D68" i="15"/>
  <c r="D69" i="15"/>
  <c r="D70" i="15"/>
  <c r="D71" i="15"/>
  <c r="D72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1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22" i="15"/>
  <c r="D21" i="15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" i="15"/>
  <c r="D105" i="15" l="1"/>
  <c r="D109" i="15"/>
  <c r="D108" i="15"/>
  <c r="D107" i="15"/>
  <c r="D106" i="15"/>
  <c r="D110" i="15"/>
  <c r="BL33" i="1"/>
  <c r="BO4" i="1"/>
  <c r="BJ4" i="1"/>
  <c r="AN4" i="1"/>
  <c r="U4" i="1" s="1"/>
  <c r="BD4" i="1"/>
  <c r="B47" i="15"/>
  <c r="B52" i="15"/>
  <c r="B44" i="15"/>
  <c r="B48" i="15"/>
  <c r="B49" i="15"/>
  <c r="B45" i="15"/>
  <c r="B95" i="15"/>
  <c r="B91" i="15"/>
  <c r="B87" i="15"/>
  <c r="B46" i="15"/>
  <c r="B50" i="15"/>
  <c r="B51" i="15"/>
  <c r="B100" i="15"/>
  <c r="B83" i="15"/>
  <c r="U102" i="15"/>
  <c r="B101" i="15"/>
  <c r="B97" i="15"/>
  <c r="B86" i="15"/>
  <c r="B102" i="15"/>
  <c r="B98" i="15"/>
  <c r="B99" i="15"/>
  <c r="B94" i="15"/>
  <c r="B96" i="15"/>
  <c r="B93" i="15"/>
  <c r="B92" i="15"/>
  <c r="B90" i="15"/>
  <c r="B89" i="15"/>
  <c r="B88" i="15"/>
  <c r="B85" i="15"/>
  <c r="B84" i="15"/>
  <c r="M100" i="15"/>
  <c r="M98" i="15"/>
  <c r="U101" i="15"/>
  <c r="U99" i="15"/>
  <c r="U95" i="15"/>
  <c r="U91" i="15"/>
  <c r="U87" i="15"/>
  <c r="Q100" i="15"/>
  <c r="Q98" i="15"/>
  <c r="M101" i="15"/>
  <c r="M99" i="15"/>
  <c r="U100" i="15"/>
  <c r="U96" i="15"/>
  <c r="U92" i="15"/>
  <c r="U88" i="15"/>
  <c r="U84" i="15"/>
  <c r="O101" i="15"/>
  <c r="K101" i="15"/>
  <c r="O100" i="15"/>
  <c r="O99" i="15"/>
  <c r="K99" i="15"/>
  <c r="O98" i="15"/>
  <c r="O97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U97" i="15"/>
  <c r="U93" i="15"/>
  <c r="U89" i="15"/>
  <c r="U85" i="15"/>
  <c r="P101" i="15"/>
  <c r="L101" i="15"/>
  <c r="P100" i="15"/>
  <c r="L100" i="15"/>
  <c r="P99" i="15"/>
  <c r="L99" i="15"/>
  <c r="P98" i="15"/>
  <c r="L98" i="15"/>
  <c r="P97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U98" i="15"/>
  <c r="U94" i="15"/>
  <c r="U90" i="15"/>
  <c r="U86" i="15"/>
  <c r="Q97" i="15"/>
  <c r="R101" i="15"/>
  <c r="R100" i="15"/>
  <c r="R99" i="15"/>
  <c r="R98" i="15"/>
  <c r="R97" i="15"/>
  <c r="U83" i="15"/>
  <c r="BR20" i="1" l="1"/>
  <c r="AP162" i="15" s="1"/>
  <c r="AI9" i="1"/>
  <c r="AM9" i="1" s="1"/>
  <c r="AJ9" i="1" s="1"/>
  <c r="AK161" i="15"/>
  <c r="AK162" i="15"/>
  <c r="C115" i="15"/>
  <c r="D115" i="15"/>
  <c r="E115" i="15"/>
  <c r="F115" i="15"/>
  <c r="G115" i="15"/>
  <c r="K115" i="15"/>
  <c r="C116" i="15"/>
  <c r="D116" i="15"/>
  <c r="E116" i="15"/>
  <c r="F116" i="15"/>
  <c r="G116" i="15"/>
  <c r="K116" i="15"/>
  <c r="C117" i="15"/>
  <c r="D117" i="15"/>
  <c r="E117" i="15"/>
  <c r="F117" i="15"/>
  <c r="G117" i="15"/>
  <c r="K117" i="15"/>
  <c r="C118" i="15"/>
  <c r="D118" i="15"/>
  <c r="E118" i="15"/>
  <c r="F118" i="15"/>
  <c r="G118" i="15"/>
  <c r="K118" i="15"/>
  <c r="C119" i="15"/>
  <c r="D119" i="15"/>
  <c r="E119" i="15"/>
  <c r="F119" i="15"/>
  <c r="G119" i="15"/>
  <c r="K119" i="15"/>
  <c r="C120" i="15"/>
  <c r="D120" i="15"/>
  <c r="E120" i="15"/>
  <c r="F120" i="15"/>
  <c r="G120" i="15"/>
  <c r="K120" i="15"/>
  <c r="M89" i="15" s="1"/>
  <c r="C121" i="15"/>
  <c r="D121" i="15"/>
  <c r="E121" i="15"/>
  <c r="F121" i="15"/>
  <c r="G121" i="15"/>
  <c r="K121" i="15"/>
  <c r="M90" i="15" s="1"/>
  <c r="C122" i="15"/>
  <c r="D122" i="15"/>
  <c r="E122" i="15"/>
  <c r="F122" i="15"/>
  <c r="G122" i="15"/>
  <c r="K122" i="15"/>
  <c r="M91" i="15" s="1"/>
  <c r="C123" i="15"/>
  <c r="D123" i="15"/>
  <c r="E123" i="15"/>
  <c r="F123" i="15"/>
  <c r="G123" i="15"/>
  <c r="K123" i="15"/>
  <c r="M92" i="15" s="1"/>
  <c r="C124" i="15"/>
  <c r="D124" i="15"/>
  <c r="E124" i="15"/>
  <c r="F124" i="15"/>
  <c r="G124" i="15"/>
  <c r="K124" i="15"/>
  <c r="M93" i="15" s="1"/>
  <c r="C125" i="15"/>
  <c r="D125" i="15"/>
  <c r="E125" i="15"/>
  <c r="F125" i="15"/>
  <c r="G125" i="15"/>
  <c r="K125" i="15"/>
  <c r="M94" i="15" s="1"/>
  <c r="C126" i="15"/>
  <c r="D126" i="15"/>
  <c r="E126" i="15"/>
  <c r="F126" i="15"/>
  <c r="G126" i="15"/>
  <c r="K126" i="15"/>
  <c r="M95" i="15" s="1"/>
  <c r="C127" i="15"/>
  <c r="D127" i="15"/>
  <c r="E127" i="15"/>
  <c r="F127" i="15"/>
  <c r="G127" i="15"/>
  <c r="K127" i="15"/>
  <c r="M96" i="15" s="1"/>
  <c r="C128" i="15"/>
  <c r="D128" i="15"/>
  <c r="E128" i="15"/>
  <c r="F128" i="15"/>
  <c r="G128" i="15"/>
  <c r="K128" i="15"/>
  <c r="C129" i="15"/>
  <c r="D129" i="15"/>
  <c r="E129" i="15"/>
  <c r="F129" i="15"/>
  <c r="G129" i="15"/>
  <c r="K129" i="15"/>
  <c r="C130" i="15"/>
  <c r="D130" i="15"/>
  <c r="E130" i="15"/>
  <c r="F130" i="15"/>
  <c r="G130" i="15"/>
  <c r="K130" i="15"/>
  <c r="C131" i="15"/>
  <c r="D131" i="15"/>
  <c r="E131" i="15"/>
  <c r="F131" i="15"/>
  <c r="G131" i="15"/>
  <c r="K131" i="15"/>
  <c r="C132" i="15"/>
  <c r="D132" i="15"/>
  <c r="E132" i="15"/>
  <c r="F132" i="15"/>
  <c r="G132" i="15"/>
  <c r="K132" i="15"/>
  <c r="C133" i="15"/>
  <c r="D133" i="15"/>
  <c r="E133" i="15"/>
  <c r="F133" i="15"/>
  <c r="G133" i="15"/>
  <c r="K133" i="15"/>
  <c r="C134" i="15"/>
  <c r="D134" i="15"/>
  <c r="E134" i="15"/>
  <c r="F134" i="15"/>
  <c r="G134" i="15"/>
  <c r="K134" i="15"/>
  <c r="C135" i="15"/>
  <c r="D135" i="15"/>
  <c r="E135" i="15"/>
  <c r="F135" i="15"/>
  <c r="G135" i="15"/>
  <c r="K135" i="15"/>
  <c r="C136" i="15"/>
  <c r="D136" i="15"/>
  <c r="E136" i="15"/>
  <c r="F136" i="15"/>
  <c r="G136" i="15"/>
  <c r="K136" i="15"/>
  <c r="C137" i="15"/>
  <c r="D137" i="15"/>
  <c r="E137" i="15"/>
  <c r="F137" i="15"/>
  <c r="G137" i="15"/>
  <c r="K137" i="15"/>
  <c r="N86" i="15" s="1"/>
  <c r="C138" i="15"/>
  <c r="D138" i="15"/>
  <c r="E138" i="15"/>
  <c r="F138" i="15"/>
  <c r="G138" i="15"/>
  <c r="K138" i="15"/>
  <c r="N87" i="15" s="1"/>
  <c r="C139" i="15"/>
  <c r="D139" i="15"/>
  <c r="E139" i="15"/>
  <c r="F139" i="15"/>
  <c r="G139" i="15"/>
  <c r="K139" i="15"/>
  <c r="N88" i="15" s="1"/>
  <c r="C140" i="15"/>
  <c r="D140" i="15"/>
  <c r="E140" i="15"/>
  <c r="F140" i="15"/>
  <c r="G140" i="15"/>
  <c r="K140" i="15"/>
  <c r="N89" i="15" s="1"/>
  <c r="C141" i="15"/>
  <c r="D141" i="15"/>
  <c r="E141" i="15"/>
  <c r="F141" i="15"/>
  <c r="G141" i="15"/>
  <c r="K141" i="15"/>
  <c r="N90" i="15" s="1"/>
  <c r="C142" i="15"/>
  <c r="D142" i="15"/>
  <c r="E142" i="15"/>
  <c r="F142" i="15"/>
  <c r="G142" i="15"/>
  <c r="K142" i="15"/>
  <c r="N91" i="15" s="1"/>
  <c r="C143" i="15"/>
  <c r="D143" i="15"/>
  <c r="E143" i="15"/>
  <c r="F143" i="15"/>
  <c r="G143" i="15"/>
  <c r="K143" i="15"/>
  <c r="N92" i="15" s="1"/>
  <c r="C144" i="15"/>
  <c r="D144" i="15"/>
  <c r="E144" i="15"/>
  <c r="F144" i="15"/>
  <c r="G144" i="15"/>
  <c r="K144" i="15"/>
  <c r="N93" i="15" s="1"/>
  <c r="C145" i="15"/>
  <c r="D145" i="15"/>
  <c r="E145" i="15"/>
  <c r="F145" i="15"/>
  <c r="G145" i="15"/>
  <c r="K145" i="15"/>
  <c r="N94" i="15" s="1"/>
  <c r="C146" i="15"/>
  <c r="D146" i="15"/>
  <c r="E146" i="15"/>
  <c r="F146" i="15"/>
  <c r="G146" i="15"/>
  <c r="K146" i="15"/>
  <c r="N95" i="15" s="1"/>
  <c r="C147" i="15"/>
  <c r="D147" i="15"/>
  <c r="E147" i="15"/>
  <c r="F147" i="15"/>
  <c r="G147" i="15"/>
  <c r="K147" i="15"/>
  <c r="N96" i="15" s="1"/>
  <c r="C148" i="15"/>
  <c r="D148" i="15"/>
  <c r="E148" i="15"/>
  <c r="F148" i="15"/>
  <c r="G148" i="15"/>
  <c r="K148" i="15"/>
  <c r="C149" i="15"/>
  <c r="D149" i="15"/>
  <c r="E149" i="15"/>
  <c r="F149" i="15"/>
  <c r="G149" i="15"/>
  <c r="K149" i="15"/>
  <c r="C150" i="15"/>
  <c r="D150" i="15"/>
  <c r="E150" i="15"/>
  <c r="F150" i="15"/>
  <c r="G150" i="15"/>
  <c r="K150" i="15"/>
  <c r="C151" i="15"/>
  <c r="D151" i="15"/>
  <c r="E151" i="15"/>
  <c r="F151" i="15"/>
  <c r="G151" i="15"/>
  <c r="K151" i="15"/>
  <c r="C152" i="15"/>
  <c r="D152" i="15"/>
  <c r="E152" i="15"/>
  <c r="F152" i="15"/>
  <c r="G152" i="15"/>
  <c r="K152" i="15"/>
  <c r="C153" i="15"/>
  <c r="D153" i="15"/>
  <c r="E153" i="15"/>
  <c r="F153" i="15"/>
  <c r="G153" i="15"/>
  <c r="K153" i="15"/>
  <c r="K114" i="15"/>
  <c r="G114" i="15"/>
  <c r="E114" i="15"/>
  <c r="F114" i="15"/>
  <c r="D114" i="15"/>
  <c r="C114" i="15"/>
  <c r="M83" i="15" l="1"/>
  <c r="M102" i="15"/>
  <c r="N102" i="15"/>
  <c r="N85" i="15"/>
  <c r="N84" i="15"/>
  <c r="M86" i="15"/>
  <c r="M85" i="15"/>
  <c r="M88" i="15"/>
  <c r="M84" i="15"/>
  <c r="N83" i="15"/>
  <c r="M87" i="15"/>
  <c r="J129" i="15"/>
  <c r="J127" i="15"/>
  <c r="Q96" i="15" s="1"/>
  <c r="J121" i="15"/>
  <c r="Q90" i="15" s="1"/>
  <c r="J119" i="15"/>
  <c r="J126" i="15"/>
  <c r="Q95" i="15" s="1"/>
  <c r="B115" i="15"/>
  <c r="J117" i="15"/>
  <c r="J116" i="15"/>
  <c r="J151" i="15"/>
  <c r="I139" i="15"/>
  <c r="J138" i="15"/>
  <c r="R87" i="15" s="1"/>
  <c r="I137" i="15"/>
  <c r="J130" i="15"/>
  <c r="I129" i="15"/>
  <c r="I127" i="15"/>
  <c r="O96" i="15" s="1"/>
  <c r="J137" i="15"/>
  <c r="J135" i="15"/>
  <c r="J133" i="15"/>
  <c r="J131" i="15"/>
  <c r="I125" i="15"/>
  <c r="O94" i="15" s="1"/>
  <c r="I123" i="15"/>
  <c r="O92" i="15" s="1"/>
  <c r="J122" i="15"/>
  <c r="Q91" i="15" s="1"/>
  <c r="I121" i="15"/>
  <c r="O90" i="15" s="1"/>
  <c r="I119" i="15"/>
  <c r="I117" i="15"/>
  <c r="J134" i="15"/>
  <c r="J132" i="15"/>
  <c r="J148" i="15"/>
  <c r="J149" i="15"/>
  <c r="J139" i="15"/>
  <c r="I133" i="15"/>
  <c r="I131" i="15"/>
  <c r="J128" i="15"/>
  <c r="J125" i="15"/>
  <c r="Q94" i="15" s="1"/>
  <c r="J123" i="15"/>
  <c r="Q92" i="15" s="1"/>
  <c r="I115" i="15"/>
  <c r="I135" i="15"/>
  <c r="P84" i="15" s="1"/>
  <c r="J136" i="15"/>
  <c r="R85" i="15" s="1"/>
  <c r="J120" i="15"/>
  <c r="Q89" i="15" s="1"/>
  <c r="J118" i="15"/>
  <c r="J124" i="15"/>
  <c r="Q93" i="15" s="1"/>
  <c r="J153" i="15"/>
  <c r="I152" i="15"/>
  <c r="I150" i="15"/>
  <c r="I147" i="15"/>
  <c r="P96" i="15" s="1"/>
  <c r="J146" i="15"/>
  <c r="R95" i="15" s="1"/>
  <c r="I145" i="15"/>
  <c r="P94" i="15" s="1"/>
  <c r="J144" i="15"/>
  <c r="R93" i="15" s="1"/>
  <c r="I143" i="15"/>
  <c r="P92" i="15" s="1"/>
  <c r="J142" i="15"/>
  <c r="R91" i="15" s="1"/>
  <c r="I141" i="15"/>
  <c r="P90" i="15" s="1"/>
  <c r="J140" i="15"/>
  <c r="R89" i="15" s="1"/>
  <c r="I138" i="15"/>
  <c r="P87" i="15" s="1"/>
  <c r="I134" i="15"/>
  <c r="I130" i="15"/>
  <c r="I126" i="15"/>
  <c r="O95" i="15" s="1"/>
  <c r="I122" i="15"/>
  <c r="O91" i="15" s="1"/>
  <c r="I118" i="15"/>
  <c r="O87" i="15" s="1"/>
  <c r="I153" i="15"/>
  <c r="J152" i="15"/>
  <c r="I151" i="15"/>
  <c r="J150" i="15"/>
  <c r="I148" i="15"/>
  <c r="I146" i="15"/>
  <c r="P95" i="15" s="1"/>
  <c r="J145" i="15"/>
  <c r="R94" i="15" s="1"/>
  <c r="I144" i="15"/>
  <c r="P93" i="15" s="1"/>
  <c r="J143" i="15"/>
  <c r="R92" i="15" s="1"/>
  <c r="I142" i="15"/>
  <c r="P91" i="15" s="1"/>
  <c r="J141" i="15"/>
  <c r="R90" i="15" s="1"/>
  <c r="I140" i="15"/>
  <c r="P89" i="15" s="1"/>
  <c r="I136" i="15"/>
  <c r="I132" i="15"/>
  <c r="I128" i="15"/>
  <c r="I124" i="15"/>
  <c r="O93" i="15" s="1"/>
  <c r="I120" i="15"/>
  <c r="O89" i="15" s="1"/>
  <c r="I116" i="15"/>
  <c r="O85" i="15" s="1"/>
  <c r="I149" i="15"/>
  <c r="J147" i="15"/>
  <c r="R96" i="15" s="1"/>
  <c r="J115" i="15"/>
  <c r="I114" i="15"/>
  <c r="J114" i="15"/>
  <c r="P102" i="15" l="1"/>
  <c r="O102" i="15"/>
  <c r="Q83" i="15"/>
  <c r="Q102" i="15"/>
  <c r="R102" i="15"/>
  <c r="R88" i="15"/>
  <c r="P85" i="15"/>
  <c r="Q84" i="15"/>
  <c r="Q88" i="15"/>
  <c r="Q87" i="15"/>
  <c r="O84" i="15"/>
  <c r="P86" i="15"/>
  <c r="P83" i="15"/>
  <c r="Q86" i="15"/>
  <c r="O83" i="15"/>
  <c r="O88" i="15"/>
  <c r="R86" i="15"/>
  <c r="Q85" i="15"/>
  <c r="O86" i="15"/>
  <c r="R84" i="15"/>
  <c r="R83" i="15"/>
  <c r="P88" i="15"/>
  <c r="H74" i="15"/>
  <c r="S74" i="15"/>
  <c r="B74" i="15" s="1"/>
  <c r="T74" i="15"/>
  <c r="H75" i="15"/>
  <c r="S75" i="15"/>
  <c r="B75" i="15" s="1"/>
  <c r="T75" i="15"/>
  <c r="H76" i="15"/>
  <c r="S76" i="15"/>
  <c r="B76" i="15" s="1"/>
  <c r="T76" i="15"/>
  <c r="H77" i="15"/>
  <c r="S77" i="15"/>
  <c r="B77" i="15" s="1"/>
  <c r="T77" i="15"/>
  <c r="H78" i="15"/>
  <c r="S78" i="15"/>
  <c r="B78" i="15" s="1"/>
  <c r="T78" i="15"/>
  <c r="H79" i="15"/>
  <c r="S79" i="15"/>
  <c r="B79" i="15" s="1"/>
  <c r="T79" i="15"/>
  <c r="H80" i="15"/>
  <c r="S80" i="15"/>
  <c r="B80" i="15" s="1"/>
  <c r="T80" i="15"/>
  <c r="H81" i="15"/>
  <c r="S81" i="15"/>
  <c r="B81" i="15" s="1"/>
  <c r="T81" i="15"/>
  <c r="H82" i="15"/>
  <c r="S82" i="15"/>
  <c r="B82" i="15" s="1"/>
  <c r="T82" i="15"/>
  <c r="H73" i="15"/>
  <c r="S73" i="15"/>
  <c r="B73" i="15" s="1"/>
  <c r="T73" i="15"/>
  <c r="H64" i="15"/>
  <c r="S64" i="15"/>
  <c r="B64" i="15" s="1"/>
  <c r="T64" i="15"/>
  <c r="H65" i="15"/>
  <c r="S65" i="15"/>
  <c r="B65" i="15" s="1"/>
  <c r="T65" i="15"/>
  <c r="H66" i="15"/>
  <c r="S66" i="15"/>
  <c r="B66" i="15" s="1"/>
  <c r="T66" i="15"/>
  <c r="H67" i="15"/>
  <c r="S67" i="15"/>
  <c r="B67" i="15" s="1"/>
  <c r="T67" i="15"/>
  <c r="H68" i="15"/>
  <c r="S68" i="15"/>
  <c r="B68" i="15" s="1"/>
  <c r="T68" i="15"/>
  <c r="H69" i="15"/>
  <c r="S69" i="15"/>
  <c r="B69" i="15" s="1"/>
  <c r="T69" i="15"/>
  <c r="H70" i="15"/>
  <c r="S70" i="15"/>
  <c r="B70" i="15" s="1"/>
  <c r="T70" i="15"/>
  <c r="H71" i="15"/>
  <c r="S71" i="15"/>
  <c r="B71" i="15" s="1"/>
  <c r="T71" i="15"/>
  <c r="H72" i="15"/>
  <c r="S72" i="15"/>
  <c r="B72" i="15" s="1"/>
  <c r="T72" i="15"/>
  <c r="T63" i="15"/>
  <c r="S63" i="15"/>
  <c r="B63" i="15" s="1"/>
  <c r="H63" i="15"/>
  <c r="H54" i="15"/>
  <c r="S54" i="15"/>
  <c r="B54" i="15" s="1"/>
  <c r="T54" i="15"/>
  <c r="H55" i="15"/>
  <c r="S55" i="15"/>
  <c r="B55" i="15" s="1"/>
  <c r="T55" i="15"/>
  <c r="H56" i="15"/>
  <c r="S56" i="15"/>
  <c r="B56" i="15" s="1"/>
  <c r="T56" i="15"/>
  <c r="H57" i="15"/>
  <c r="S57" i="15"/>
  <c r="B57" i="15" s="1"/>
  <c r="T57" i="15"/>
  <c r="H58" i="15"/>
  <c r="S58" i="15"/>
  <c r="B58" i="15" s="1"/>
  <c r="T58" i="15"/>
  <c r="H59" i="15"/>
  <c r="S59" i="15"/>
  <c r="B59" i="15" s="1"/>
  <c r="T59" i="15"/>
  <c r="H60" i="15"/>
  <c r="S60" i="15"/>
  <c r="B60" i="15" s="1"/>
  <c r="T60" i="15"/>
  <c r="H61" i="15"/>
  <c r="S61" i="15"/>
  <c r="B61" i="15" s="1"/>
  <c r="T61" i="15"/>
  <c r="H62" i="15"/>
  <c r="S62" i="15"/>
  <c r="B62" i="15" s="1"/>
  <c r="T62" i="15"/>
  <c r="T44" i="15"/>
  <c r="T45" i="15"/>
  <c r="T46" i="15"/>
  <c r="T47" i="15"/>
  <c r="T48" i="15"/>
  <c r="T49" i="15"/>
  <c r="T50" i="15"/>
  <c r="T51" i="15"/>
  <c r="T52" i="15"/>
  <c r="H53" i="15"/>
  <c r="S53" i="15"/>
  <c r="B53" i="15" s="1"/>
  <c r="T53" i="15"/>
  <c r="T43" i="15"/>
  <c r="R43" i="15" s="1"/>
  <c r="S43" i="15"/>
  <c r="H33" i="15"/>
  <c r="S33" i="15"/>
  <c r="H34" i="15"/>
  <c r="S34" i="15"/>
  <c r="H35" i="15"/>
  <c r="S35" i="15"/>
  <c r="H36" i="15"/>
  <c r="S36" i="15"/>
  <c r="H37" i="15"/>
  <c r="S37" i="15"/>
  <c r="H38" i="15"/>
  <c r="S38" i="15"/>
  <c r="H39" i="15"/>
  <c r="S39" i="15"/>
  <c r="H40" i="15"/>
  <c r="S40" i="15"/>
  <c r="H41" i="15"/>
  <c r="S41" i="15"/>
  <c r="H13" i="15"/>
  <c r="S13" i="15"/>
  <c r="H14" i="15"/>
  <c r="S14" i="15"/>
  <c r="H15" i="15"/>
  <c r="S15" i="15"/>
  <c r="H16" i="15"/>
  <c r="S16" i="15"/>
  <c r="H17" i="15"/>
  <c r="S17" i="15"/>
  <c r="H18" i="15"/>
  <c r="S18" i="15"/>
  <c r="H19" i="15"/>
  <c r="S19" i="15"/>
  <c r="H20" i="15"/>
  <c r="S20" i="15"/>
  <c r="H21" i="15"/>
  <c r="S21" i="15"/>
  <c r="H22" i="15"/>
  <c r="S22" i="15"/>
  <c r="H23" i="15"/>
  <c r="S23" i="15"/>
  <c r="H24" i="15"/>
  <c r="S24" i="15"/>
  <c r="H25" i="15"/>
  <c r="S25" i="15"/>
  <c r="H26" i="15"/>
  <c r="S26" i="15"/>
  <c r="H27" i="15"/>
  <c r="S27" i="15"/>
  <c r="H28" i="15"/>
  <c r="S28" i="15"/>
  <c r="H29" i="15"/>
  <c r="S29" i="15"/>
  <c r="H30" i="15"/>
  <c r="S30" i="15"/>
  <c r="H31" i="15"/>
  <c r="S31" i="15"/>
  <c r="H32" i="15"/>
  <c r="S32" i="15"/>
  <c r="H3" i="15"/>
  <c r="S3" i="15"/>
  <c r="H4" i="15"/>
  <c r="S4" i="15"/>
  <c r="H5" i="15"/>
  <c r="S5" i="15"/>
  <c r="H6" i="15"/>
  <c r="S6" i="15"/>
  <c r="H7" i="15"/>
  <c r="S7" i="15"/>
  <c r="H8" i="15"/>
  <c r="S8" i="15"/>
  <c r="H9" i="15"/>
  <c r="S9" i="15"/>
  <c r="H10" i="15"/>
  <c r="S10" i="15"/>
  <c r="H11" i="15"/>
  <c r="S11" i="15"/>
  <c r="H12" i="15"/>
  <c r="S12" i="15"/>
  <c r="M82" i="15" l="1"/>
  <c r="Q82" i="15"/>
  <c r="K82" i="15"/>
  <c r="O82" i="15"/>
  <c r="N82" i="15"/>
  <c r="R82" i="15"/>
  <c r="L82" i="15"/>
  <c r="P82" i="15"/>
  <c r="O4" i="15"/>
  <c r="Q4" i="15"/>
  <c r="O32" i="15"/>
  <c r="Q32" i="15"/>
  <c r="Q28" i="15"/>
  <c r="O28" i="15"/>
  <c r="O26" i="15"/>
  <c r="Q26" i="15"/>
  <c r="Q22" i="15"/>
  <c r="O22" i="15"/>
  <c r="Q15" i="15"/>
  <c r="O15" i="15"/>
  <c r="Q37" i="15"/>
  <c r="O37" i="15"/>
  <c r="O10" i="15"/>
  <c r="Q10" i="15"/>
  <c r="O12" i="15"/>
  <c r="Q12" i="15"/>
  <c r="Q9" i="15"/>
  <c r="O9" i="15"/>
  <c r="Q5" i="15"/>
  <c r="O5" i="15"/>
  <c r="Q31" i="15"/>
  <c r="O31" i="15"/>
  <c r="Q29" i="15"/>
  <c r="O29" i="15"/>
  <c r="Q27" i="15"/>
  <c r="O27" i="15"/>
  <c r="Q25" i="15"/>
  <c r="O25" i="15"/>
  <c r="Q23" i="15"/>
  <c r="O23" i="15"/>
  <c r="Q21" i="15"/>
  <c r="O21" i="15"/>
  <c r="Q17" i="15"/>
  <c r="O17" i="15"/>
  <c r="Q13" i="15"/>
  <c r="O13" i="15"/>
  <c r="O39" i="15"/>
  <c r="Q39" i="15"/>
  <c r="Q35" i="15"/>
  <c r="O35" i="15"/>
  <c r="Q8" i="15"/>
  <c r="O8" i="15"/>
  <c r="O20" i="15"/>
  <c r="Q20" i="15"/>
  <c r="O16" i="15"/>
  <c r="Q16" i="15"/>
  <c r="Q38" i="15"/>
  <c r="O38" i="15"/>
  <c r="Q34" i="15"/>
  <c r="O34" i="15"/>
  <c r="Q11" i="15"/>
  <c r="O11" i="15"/>
  <c r="O30" i="15"/>
  <c r="Q30" i="15"/>
  <c r="O24" i="15"/>
  <c r="Q24" i="15"/>
  <c r="Q19" i="15"/>
  <c r="O19" i="15"/>
  <c r="O41" i="15"/>
  <c r="Q41" i="15"/>
  <c r="Q7" i="15"/>
  <c r="O7" i="15"/>
  <c r="B3" i="15"/>
  <c r="Q3" i="15"/>
  <c r="O3" i="15"/>
  <c r="Q33" i="15"/>
  <c r="O33" i="15"/>
  <c r="O6" i="15"/>
  <c r="Q6" i="15"/>
  <c r="Q18" i="15"/>
  <c r="O18" i="15"/>
  <c r="Q14" i="15"/>
  <c r="O14" i="15"/>
  <c r="Q40" i="15"/>
  <c r="O40" i="15"/>
  <c r="Q36" i="15"/>
  <c r="O36" i="15"/>
  <c r="R49" i="15"/>
  <c r="P49" i="15"/>
  <c r="R46" i="15"/>
  <c r="P46" i="15"/>
  <c r="Q63" i="15"/>
  <c r="O63" i="15"/>
  <c r="R81" i="15"/>
  <c r="P81" i="15"/>
  <c r="Q80" i="15"/>
  <c r="O80" i="15"/>
  <c r="R77" i="15"/>
  <c r="P77" i="15"/>
  <c r="Q76" i="15"/>
  <c r="O76" i="15"/>
  <c r="R50" i="15"/>
  <c r="P50" i="15"/>
  <c r="R47" i="15"/>
  <c r="P47" i="15"/>
  <c r="R44" i="15"/>
  <c r="P44" i="15"/>
  <c r="R63" i="15"/>
  <c r="P63" i="15"/>
  <c r="R78" i="15"/>
  <c r="P78" i="15"/>
  <c r="Q53" i="15"/>
  <c r="O53" i="15"/>
  <c r="Q62" i="15"/>
  <c r="O62" i="15"/>
  <c r="Q61" i="15"/>
  <c r="O61" i="15"/>
  <c r="Q60" i="15"/>
  <c r="O60" i="15"/>
  <c r="Q59" i="15"/>
  <c r="O59" i="15"/>
  <c r="Q58" i="15"/>
  <c r="O58" i="15"/>
  <c r="Q57" i="15"/>
  <c r="O57" i="15"/>
  <c r="Q56" i="15"/>
  <c r="O56" i="15"/>
  <c r="Q55" i="15"/>
  <c r="O55" i="15"/>
  <c r="Q54" i="15"/>
  <c r="O54" i="15"/>
  <c r="Q72" i="15"/>
  <c r="O72" i="15"/>
  <c r="Q71" i="15"/>
  <c r="O71" i="15"/>
  <c r="Q70" i="15"/>
  <c r="O70" i="15"/>
  <c r="Q69" i="15"/>
  <c r="O69" i="15"/>
  <c r="Q68" i="15"/>
  <c r="O68" i="15"/>
  <c r="Q67" i="15"/>
  <c r="O67" i="15"/>
  <c r="Q66" i="15"/>
  <c r="O66" i="15"/>
  <c r="Q65" i="15"/>
  <c r="O65" i="15"/>
  <c r="Q64" i="15"/>
  <c r="O64" i="15"/>
  <c r="Q73" i="15"/>
  <c r="O73" i="15"/>
  <c r="R80" i="15"/>
  <c r="P80" i="15"/>
  <c r="Q79" i="15"/>
  <c r="O79" i="15"/>
  <c r="R76" i="15"/>
  <c r="P76" i="15"/>
  <c r="Q75" i="15"/>
  <c r="O75" i="15"/>
  <c r="R52" i="15"/>
  <c r="P52" i="15"/>
  <c r="R53" i="15"/>
  <c r="P53" i="15"/>
  <c r="Q52" i="15"/>
  <c r="O52" i="15"/>
  <c r="Q51" i="15"/>
  <c r="O51" i="15"/>
  <c r="Q50" i="15"/>
  <c r="O50" i="15"/>
  <c r="Q49" i="15"/>
  <c r="O49" i="15"/>
  <c r="Q48" i="15"/>
  <c r="O48" i="15"/>
  <c r="Q47" i="15"/>
  <c r="O47" i="15"/>
  <c r="Q46" i="15"/>
  <c r="O46" i="15"/>
  <c r="Q45" i="15"/>
  <c r="O45" i="15"/>
  <c r="Q44" i="15"/>
  <c r="O44" i="15"/>
  <c r="R62" i="15"/>
  <c r="P62" i="15"/>
  <c r="R61" i="15"/>
  <c r="P61" i="15"/>
  <c r="R60" i="15"/>
  <c r="P60" i="15"/>
  <c r="R59" i="15"/>
  <c r="P59" i="15"/>
  <c r="R58" i="15"/>
  <c r="P58" i="15"/>
  <c r="R57" i="15"/>
  <c r="P57" i="15"/>
  <c r="R56" i="15"/>
  <c r="P56" i="15"/>
  <c r="R55" i="15"/>
  <c r="P55" i="15"/>
  <c r="R54" i="15"/>
  <c r="P54" i="15"/>
  <c r="R72" i="15"/>
  <c r="P72" i="15"/>
  <c r="R71" i="15"/>
  <c r="P71" i="15"/>
  <c r="R70" i="15"/>
  <c r="P70" i="15"/>
  <c r="R69" i="15"/>
  <c r="P69" i="15"/>
  <c r="R68" i="15"/>
  <c r="P68" i="15"/>
  <c r="R67" i="15"/>
  <c r="P67" i="15"/>
  <c r="R66" i="15"/>
  <c r="P66" i="15"/>
  <c r="R65" i="15"/>
  <c r="P65" i="15"/>
  <c r="R64" i="15"/>
  <c r="P64" i="15"/>
  <c r="R73" i="15"/>
  <c r="P73" i="15"/>
  <c r="R79" i="15"/>
  <c r="P79" i="15"/>
  <c r="Q78" i="15"/>
  <c r="O78" i="15"/>
  <c r="R75" i="15"/>
  <c r="P75" i="15"/>
  <c r="Q74" i="15"/>
  <c r="O74" i="15"/>
  <c r="R51" i="15"/>
  <c r="P51" i="15"/>
  <c r="R48" i="15"/>
  <c r="P48" i="15"/>
  <c r="R45" i="15"/>
  <c r="P45" i="15"/>
  <c r="Q81" i="15"/>
  <c r="O81" i="15"/>
  <c r="Q77" i="15"/>
  <c r="O77" i="15"/>
  <c r="R74" i="15"/>
  <c r="P74" i="15"/>
  <c r="P43" i="15"/>
  <c r="B43" i="15"/>
  <c r="M43" i="15"/>
  <c r="O43" i="15"/>
  <c r="Q43" i="15"/>
  <c r="U6" i="15"/>
  <c r="B6" i="15"/>
  <c r="K6" i="15"/>
  <c r="M6" i="15"/>
  <c r="U18" i="15"/>
  <c r="B18" i="15"/>
  <c r="K18" i="15"/>
  <c r="M18" i="15"/>
  <c r="U14" i="15"/>
  <c r="B14" i="15"/>
  <c r="K14" i="15"/>
  <c r="M14" i="15"/>
  <c r="U40" i="15"/>
  <c r="B40" i="15"/>
  <c r="M40" i="15"/>
  <c r="K40" i="15"/>
  <c r="U36" i="15"/>
  <c r="B36" i="15"/>
  <c r="M36" i="15"/>
  <c r="K36" i="15"/>
  <c r="M63" i="15"/>
  <c r="K63" i="15"/>
  <c r="N81" i="15"/>
  <c r="L81" i="15"/>
  <c r="M80" i="15"/>
  <c r="K80" i="15"/>
  <c r="N77" i="15"/>
  <c r="L77" i="15"/>
  <c r="M76" i="15"/>
  <c r="K76" i="15"/>
  <c r="U10" i="15"/>
  <c r="B10" i="15"/>
  <c r="K10" i="15"/>
  <c r="M10" i="15"/>
  <c r="U12" i="15"/>
  <c r="B12" i="15"/>
  <c r="M12" i="15"/>
  <c r="K12" i="15"/>
  <c r="U9" i="15"/>
  <c r="B9" i="15"/>
  <c r="M9" i="15"/>
  <c r="K9" i="15"/>
  <c r="U5" i="15"/>
  <c r="B5" i="15"/>
  <c r="M5" i="15"/>
  <c r="K5" i="15"/>
  <c r="U31" i="15"/>
  <c r="B31" i="15"/>
  <c r="M31" i="15"/>
  <c r="K31" i="15"/>
  <c r="U29" i="15"/>
  <c r="B29" i="15"/>
  <c r="M29" i="15"/>
  <c r="K29" i="15"/>
  <c r="U27" i="15"/>
  <c r="B27" i="15"/>
  <c r="M27" i="15"/>
  <c r="K27" i="15"/>
  <c r="U25" i="15"/>
  <c r="B25" i="15"/>
  <c r="M25" i="15"/>
  <c r="K25" i="15"/>
  <c r="U23" i="15"/>
  <c r="B23" i="15"/>
  <c r="M23" i="15"/>
  <c r="K23" i="15"/>
  <c r="U21" i="15"/>
  <c r="B21" i="15"/>
  <c r="M21" i="15"/>
  <c r="K21" i="15"/>
  <c r="U17" i="15"/>
  <c r="B17" i="15"/>
  <c r="M17" i="15"/>
  <c r="K17" i="15"/>
  <c r="U13" i="15"/>
  <c r="B13" i="15"/>
  <c r="M13" i="15"/>
  <c r="K13" i="15"/>
  <c r="U39" i="15"/>
  <c r="B39" i="15"/>
  <c r="M39" i="15"/>
  <c r="K39" i="15"/>
  <c r="U35" i="15"/>
  <c r="B35" i="15"/>
  <c r="M35" i="15"/>
  <c r="K35" i="15"/>
  <c r="M53" i="15"/>
  <c r="K53" i="15"/>
  <c r="M62" i="15"/>
  <c r="K62" i="15"/>
  <c r="M61" i="15"/>
  <c r="K61" i="15"/>
  <c r="M60" i="15"/>
  <c r="K60" i="15"/>
  <c r="M59" i="15"/>
  <c r="K59" i="15"/>
  <c r="M58" i="15"/>
  <c r="K58" i="15"/>
  <c r="M57" i="15"/>
  <c r="K57" i="15"/>
  <c r="M56" i="15"/>
  <c r="K56" i="15"/>
  <c r="M55" i="15"/>
  <c r="K55" i="15"/>
  <c r="M54" i="15"/>
  <c r="K54" i="15"/>
  <c r="M72" i="15"/>
  <c r="K72" i="15"/>
  <c r="M71" i="15"/>
  <c r="K71" i="15"/>
  <c r="M70" i="15"/>
  <c r="K70" i="15"/>
  <c r="M69" i="15"/>
  <c r="K69" i="15"/>
  <c r="M68" i="15"/>
  <c r="K68" i="15"/>
  <c r="M67" i="15"/>
  <c r="K67" i="15"/>
  <c r="M66" i="15"/>
  <c r="K66" i="15"/>
  <c r="M65" i="15"/>
  <c r="K65" i="15"/>
  <c r="M64" i="15"/>
  <c r="K64" i="15"/>
  <c r="M73" i="15"/>
  <c r="K73" i="15"/>
  <c r="N80" i="15"/>
  <c r="L80" i="15"/>
  <c r="M79" i="15"/>
  <c r="K79" i="15"/>
  <c r="N76" i="15"/>
  <c r="L76" i="15"/>
  <c r="M75" i="15"/>
  <c r="K75" i="15"/>
  <c r="U8" i="15"/>
  <c r="B8" i="15"/>
  <c r="M8" i="15"/>
  <c r="K8" i="15"/>
  <c r="U4" i="15"/>
  <c r="B4" i="15"/>
  <c r="M4" i="15"/>
  <c r="K4" i="15"/>
  <c r="U20" i="15"/>
  <c r="B20" i="15"/>
  <c r="M20" i="15"/>
  <c r="K20" i="15"/>
  <c r="U16" i="15"/>
  <c r="B16" i="15"/>
  <c r="M16" i="15"/>
  <c r="K16" i="15"/>
  <c r="U38" i="15"/>
  <c r="B38" i="15"/>
  <c r="K38" i="15"/>
  <c r="M38" i="15"/>
  <c r="U34" i="15"/>
  <c r="B34" i="15"/>
  <c r="K34" i="15"/>
  <c r="M34" i="15"/>
  <c r="N53" i="15"/>
  <c r="L53" i="15"/>
  <c r="M52" i="15"/>
  <c r="K52" i="15"/>
  <c r="M51" i="15"/>
  <c r="K51" i="15"/>
  <c r="M50" i="15"/>
  <c r="K50" i="15"/>
  <c r="M49" i="15"/>
  <c r="K49" i="15"/>
  <c r="M48" i="15"/>
  <c r="K48" i="15"/>
  <c r="M47" i="15"/>
  <c r="K47" i="15"/>
  <c r="M46" i="15"/>
  <c r="K46" i="15"/>
  <c r="M45" i="15"/>
  <c r="K45" i="15"/>
  <c r="M44" i="15"/>
  <c r="K44" i="15"/>
  <c r="N62" i="15"/>
  <c r="L62" i="15"/>
  <c r="N61" i="15"/>
  <c r="L61" i="15"/>
  <c r="N60" i="15"/>
  <c r="L60" i="15"/>
  <c r="N59" i="15"/>
  <c r="L59" i="15"/>
  <c r="N58" i="15"/>
  <c r="L58" i="15"/>
  <c r="N57" i="15"/>
  <c r="L57" i="15"/>
  <c r="N56" i="15"/>
  <c r="L56" i="15"/>
  <c r="N55" i="15"/>
  <c r="L55" i="15"/>
  <c r="N54" i="15"/>
  <c r="L54" i="15"/>
  <c r="N72" i="15"/>
  <c r="L72" i="15"/>
  <c r="N71" i="15"/>
  <c r="L71" i="15"/>
  <c r="N70" i="15"/>
  <c r="L70" i="15"/>
  <c r="N69" i="15"/>
  <c r="L69" i="15"/>
  <c r="N68" i="15"/>
  <c r="L68" i="15"/>
  <c r="N67" i="15"/>
  <c r="L67" i="15"/>
  <c r="N66" i="15"/>
  <c r="L66" i="15"/>
  <c r="N65" i="15"/>
  <c r="L65" i="15"/>
  <c r="N64" i="15"/>
  <c r="L64" i="15"/>
  <c r="N73" i="15"/>
  <c r="L73" i="15"/>
  <c r="N79" i="15"/>
  <c r="L79" i="15"/>
  <c r="M78" i="15"/>
  <c r="K78" i="15"/>
  <c r="N75" i="15"/>
  <c r="L75" i="15"/>
  <c r="M74" i="15"/>
  <c r="K74" i="15"/>
  <c r="U11" i="15"/>
  <c r="B11" i="15"/>
  <c r="M11" i="15"/>
  <c r="K11" i="15"/>
  <c r="U7" i="15"/>
  <c r="B7" i="15"/>
  <c r="M7" i="15"/>
  <c r="K7" i="15"/>
  <c r="U32" i="15"/>
  <c r="B32" i="15"/>
  <c r="M32" i="15"/>
  <c r="K32" i="15"/>
  <c r="U30" i="15"/>
  <c r="B30" i="15"/>
  <c r="K30" i="15"/>
  <c r="M30" i="15"/>
  <c r="U28" i="15"/>
  <c r="B28" i="15"/>
  <c r="M28" i="15"/>
  <c r="K28" i="15"/>
  <c r="U26" i="15"/>
  <c r="B26" i="15"/>
  <c r="K26" i="15"/>
  <c r="M26" i="15"/>
  <c r="U24" i="15"/>
  <c r="B24" i="15"/>
  <c r="M24" i="15"/>
  <c r="K24" i="15"/>
  <c r="U22" i="15"/>
  <c r="B22" i="15"/>
  <c r="K22" i="15"/>
  <c r="M22" i="15"/>
  <c r="U19" i="15"/>
  <c r="B19" i="15"/>
  <c r="M19" i="15"/>
  <c r="K19" i="15"/>
  <c r="U15" i="15"/>
  <c r="B15" i="15"/>
  <c r="M15" i="15"/>
  <c r="K15" i="15"/>
  <c r="U41" i="15"/>
  <c r="B41" i="15"/>
  <c r="M41" i="15"/>
  <c r="K41" i="15"/>
  <c r="U37" i="15"/>
  <c r="B37" i="15"/>
  <c r="M37" i="15"/>
  <c r="K37" i="15"/>
  <c r="U33" i="15"/>
  <c r="B33" i="15"/>
  <c r="M33" i="15"/>
  <c r="K33" i="15"/>
  <c r="N52" i="15"/>
  <c r="L52" i="15"/>
  <c r="N51" i="15"/>
  <c r="L51" i="15"/>
  <c r="N50" i="15"/>
  <c r="L50" i="15"/>
  <c r="N49" i="15"/>
  <c r="L49" i="15"/>
  <c r="N48" i="15"/>
  <c r="L48" i="15"/>
  <c r="N47" i="15"/>
  <c r="L47" i="15"/>
  <c r="N46" i="15"/>
  <c r="L46" i="15"/>
  <c r="N45" i="15"/>
  <c r="L45" i="15"/>
  <c r="N44" i="15"/>
  <c r="L44" i="15"/>
  <c r="N63" i="15"/>
  <c r="L63" i="15"/>
  <c r="M81" i="15"/>
  <c r="K81" i="15"/>
  <c r="N78" i="15"/>
  <c r="L78" i="15"/>
  <c r="M77" i="15"/>
  <c r="K77" i="15"/>
  <c r="N74" i="15"/>
  <c r="L74" i="15"/>
  <c r="L43" i="15"/>
  <c r="N43" i="15"/>
  <c r="K43" i="15"/>
  <c r="U3" i="15"/>
  <c r="K3" i="15"/>
  <c r="M3" i="15"/>
  <c r="U52" i="15"/>
  <c r="U51" i="15"/>
  <c r="U50" i="15"/>
  <c r="U49" i="15"/>
  <c r="U48" i="15"/>
  <c r="U47" i="15"/>
  <c r="U46" i="15"/>
  <c r="U82" i="15"/>
  <c r="U78" i="15"/>
  <c r="U74" i="15"/>
  <c r="U63" i="15"/>
  <c r="U80" i="15"/>
  <c r="U76" i="15"/>
  <c r="U53" i="15"/>
  <c r="U62" i="15"/>
  <c r="U61" i="15"/>
  <c r="U60" i="15"/>
  <c r="U59" i="15"/>
  <c r="U58" i="15"/>
  <c r="U57" i="15"/>
  <c r="U56" i="15"/>
  <c r="U55" i="15"/>
  <c r="U54" i="15"/>
  <c r="U72" i="15"/>
  <c r="U71" i="15"/>
  <c r="U70" i="15"/>
  <c r="U69" i="15"/>
  <c r="U68" i="15"/>
  <c r="U67" i="15"/>
  <c r="U66" i="15"/>
  <c r="U65" i="15"/>
  <c r="U64" i="15"/>
  <c r="U73" i="15"/>
  <c r="U79" i="15"/>
  <c r="U75" i="15"/>
  <c r="U81" i="15"/>
  <c r="U77" i="15"/>
  <c r="U43" i="15"/>
  <c r="U45" i="15"/>
  <c r="U44" i="15"/>
  <c r="S2" i="15"/>
  <c r="H2" i="15"/>
  <c r="Q2" i="15" l="1"/>
  <c r="O2" i="15"/>
  <c r="M2" i="15"/>
  <c r="B2" i="15"/>
  <c r="U2" i="15"/>
  <c r="K2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14" i="15"/>
  <c r="L9" i="1"/>
  <c r="B144" i="15"/>
  <c r="B145" i="15"/>
  <c r="B146" i="15"/>
  <c r="B147" i="15"/>
  <c r="B148" i="15"/>
  <c r="B149" i="15"/>
  <c r="B150" i="15"/>
  <c r="B151" i="15"/>
  <c r="B152" i="15"/>
  <c r="B153" i="15"/>
  <c r="B143" i="15"/>
  <c r="AQ9" i="1" l="1"/>
  <c r="AQ12" i="1"/>
  <c r="AH9" i="1"/>
  <c r="X9" i="1"/>
  <c r="Q9" i="1"/>
  <c r="F105" i="15"/>
  <c r="F108" i="15"/>
  <c r="AI45" i="1"/>
  <c r="AM45" i="1" s="1"/>
  <c r="AJ45" i="1" s="1"/>
  <c r="AI42" i="1"/>
  <c r="AM42" i="1" s="1"/>
  <c r="AJ42" i="1" s="1"/>
  <c r="AI34" i="1"/>
  <c r="AM34" i="1" s="1"/>
  <c r="AJ34" i="1" s="1"/>
  <c r="AI47" i="1"/>
  <c r="AM47" i="1" s="1"/>
  <c r="AJ47" i="1" s="1"/>
  <c r="AI43" i="1"/>
  <c r="AM43" i="1" s="1"/>
  <c r="AJ43" i="1" s="1"/>
  <c r="AI39" i="1"/>
  <c r="AM39" i="1" s="1"/>
  <c r="AJ39" i="1" s="1"/>
  <c r="AI35" i="1"/>
  <c r="AM35" i="1" s="1"/>
  <c r="AJ35" i="1" s="1"/>
  <c r="AI31" i="1"/>
  <c r="AM31" i="1" s="1"/>
  <c r="AJ31" i="1" s="1"/>
  <c r="AI25" i="1"/>
  <c r="AM25" i="1" s="1"/>
  <c r="AJ25" i="1" s="1"/>
  <c r="AI21" i="1"/>
  <c r="AM21" i="1" s="1"/>
  <c r="AJ21" i="1" s="1"/>
  <c r="AI17" i="1"/>
  <c r="AM17" i="1" s="1"/>
  <c r="AJ17" i="1" s="1"/>
  <c r="AI13" i="1"/>
  <c r="AM13" i="1" s="1"/>
  <c r="AJ13" i="1" s="1"/>
  <c r="AI40" i="1"/>
  <c r="AM40" i="1" s="1"/>
  <c r="AJ40" i="1" s="1"/>
  <c r="AI37" i="1"/>
  <c r="AM37" i="1" s="1"/>
  <c r="AJ37" i="1" s="1"/>
  <c r="AI46" i="1"/>
  <c r="AM46" i="1" s="1"/>
  <c r="AJ46" i="1" s="1"/>
  <c r="AI38" i="1"/>
  <c r="AM38" i="1" s="1"/>
  <c r="AJ38" i="1" s="1"/>
  <c r="AI48" i="1"/>
  <c r="AM48" i="1" s="1"/>
  <c r="AJ48" i="1" s="1"/>
  <c r="AI44" i="1"/>
  <c r="AM44" i="1" s="1"/>
  <c r="AJ44" i="1" s="1"/>
  <c r="AI36" i="1"/>
  <c r="AM36" i="1" s="1"/>
  <c r="AJ36" i="1" s="1"/>
  <c r="AI32" i="1"/>
  <c r="AM32" i="1" s="1"/>
  <c r="AJ32" i="1" s="1"/>
  <c r="AI26" i="1"/>
  <c r="AM26" i="1" s="1"/>
  <c r="AJ26" i="1" s="1"/>
  <c r="AI22" i="1"/>
  <c r="AM22" i="1" s="1"/>
  <c r="AJ22" i="1" s="1"/>
  <c r="AI18" i="1"/>
  <c r="AM18" i="1" s="1"/>
  <c r="AJ18" i="1" s="1"/>
  <c r="AI14" i="1"/>
  <c r="AM14" i="1" s="1"/>
  <c r="AJ14" i="1" s="1"/>
  <c r="AI10" i="1"/>
  <c r="AM10" i="1" s="1"/>
  <c r="AJ10" i="1" s="1"/>
  <c r="AI41" i="1"/>
  <c r="AM41" i="1" s="1"/>
  <c r="AJ41" i="1" s="1"/>
  <c r="AI33" i="1"/>
  <c r="AM33" i="1" s="1"/>
  <c r="AJ33" i="1" s="1"/>
  <c r="AI27" i="1"/>
  <c r="AM27" i="1" s="1"/>
  <c r="AJ27" i="1" s="1"/>
  <c r="AI23" i="1"/>
  <c r="AM23" i="1" s="1"/>
  <c r="AJ23" i="1" s="1"/>
  <c r="AI19" i="1"/>
  <c r="AM19" i="1" s="1"/>
  <c r="AJ19" i="1" s="1"/>
  <c r="AI15" i="1"/>
  <c r="AM15" i="1" s="1"/>
  <c r="AJ15" i="1" s="1"/>
  <c r="AI11" i="1"/>
  <c r="AM11" i="1" s="1"/>
  <c r="AJ11" i="1" s="1"/>
  <c r="AI49" i="1"/>
  <c r="AM49" i="1" s="1"/>
  <c r="AJ49" i="1" s="1"/>
  <c r="AI50" i="1"/>
  <c r="AM50" i="1" s="1"/>
  <c r="AJ50" i="1" s="1"/>
  <c r="AI28" i="1"/>
  <c r="AM28" i="1" s="1"/>
  <c r="AJ28" i="1" s="1"/>
  <c r="AI24" i="1"/>
  <c r="AM24" i="1" s="1"/>
  <c r="AJ24" i="1" s="1"/>
  <c r="AI20" i="1"/>
  <c r="AM20" i="1" s="1"/>
  <c r="AJ20" i="1" s="1"/>
  <c r="AI16" i="1"/>
  <c r="AM16" i="1" s="1"/>
  <c r="AJ16" i="1" s="1"/>
  <c r="AI12" i="1"/>
  <c r="AM12" i="1" s="1"/>
  <c r="AJ12" i="1" s="1"/>
  <c r="R9" i="1"/>
  <c r="T9" i="1" s="1"/>
  <c r="S9" i="1" s="1"/>
  <c r="C15" i="15" l="1"/>
  <c r="I15" i="15" s="1"/>
  <c r="C40" i="15"/>
  <c r="I40" i="15" s="1"/>
  <c r="C39" i="15"/>
  <c r="I39" i="15" s="1"/>
  <c r="C18" i="15"/>
  <c r="I18" i="15" s="1"/>
  <c r="C36" i="15"/>
  <c r="I36" i="15" s="1"/>
  <c r="C37" i="15"/>
  <c r="I37" i="15" s="1"/>
  <c r="C41" i="15"/>
  <c r="I41" i="15" s="1"/>
  <c r="C35" i="15"/>
  <c r="I35" i="15" s="1"/>
  <c r="C14" i="15"/>
  <c r="I14" i="15" s="1"/>
  <c r="C21" i="15"/>
  <c r="I21" i="15" s="1"/>
  <c r="C17" i="15"/>
  <c r="I17" i="15" s="1"/>
  <c r="C38" i="15"/>
  <c r="I38" i="15" s="1"/>
  <c r="C20" i="15"/>
  <c r="I20" i="15" s="1"/>
  <c r="C16" i="15"/>
  <c r="I16" i="15" s="1"/>
  <c r="C19" i="15"/>
  <c r="I19" i="15" s="1"/>
  <c r="C34" i="15"/>
  <c r="I34" i="15" s="1"/>
  <c r="C29" i="15"/>
  <c r="I29" i="15" s="1"/>
  <c r="C22" i="15"/>
  <c r="I22" i="15" s="1"/>
  <c r="C30" i="15"/>
  <c r="I30" i="15" s="1"/>
  <c r="C33" i="15"/>
  <c r="I33" i="15" s="1"/>
  <c r="C32" i="15"/>
  <c r="I32" i="15" s="1"/>
  <c r="C25" i="15"/>
  <c r="I25" i="15" s="1"/>
  <c r="C28" i="15"/>
  <c r="I28" i="15" s="1"/>
  <c r="C24" i="15"/>
  <c r="I24" i="15" s="1"/>
  <c r="C23" i="15"/>
  <c r="I23" i="15" s="1"/>
  <c r="C26" i="15"/>
  <c r="I26" i="15" s="1"/>
  <c r="C27" i="15"/>
  <c r="I27" i="15" s="1"/>
  <c r="C31" i="15"/>
  <c r="I31" i="15" s="1"/>
  <c r="C9" i="15"/>
  <c r="I9" i="15" s="1"/>
  <c r="C11" i="15"/>
  <c r="I11" i="15" s="1"/>
  <c r="C4" i="15"/>
  <c r="I4" i="15" s="1"/>
  <c r="C5" i="15"/>
  <c r="I5" i="15" s="1"/>
  <c r="C2" i="15"/>
  <c r="I2" i="15" s="1"/>
  <c r="C10" i="15"/>
  <c r="I10" i="15" s="1"/>
  <c r="C12" i="15"/>
  <c r="I12" i="15" s="1"/>
  <c r="C3" i="15"/>
  <c r="I3" i="15" s="1"/>
  <c r="C6" i="15"/>
  <c r="I6" i="15" s="1"/>
  <c r="C8" i="15"/>
  <c r="I8" i="15" s="1"/>
  <c r="C7" i="15"/>
  <c r="I7" i="15" s="1"/>
  <c r="C13" i="15"/>
  <c r="I13" i="15" s="1"/>
  <c r="C43" i="15"/>
  <c r="AR48" i="1"/>
  <c r="AT48" i="1" s="1"/>
  <c r="AS48" i="1" s="1"/>
  <c r="AR47" i="1"/>
  <c r="AT47" i="1" s="1"/>
  <c r="AS47" i="1" s="1"/>
  <c r="AR46" i="1"/>
  <c r="AT46" i="1" s="1"/>
  <c r="AS46" i="1" s="1"/>
  <c r="AR45" i="1"/>
  <c r="AT45" i="1" s="1"/>
  <c r="AS45" i="1" s="1"/>
  <c r="AR44" i="1"/>
  <c r="AT44" i="1" s="1"/>
  <c r="AS44" i="1" s="1"/>
  <c r="AR43" i="1"/>
  <c r="AT43" i="1" s="1"/>
  <c r="AS43" i="1" s="1"/>
  <c r="AR42" i="1"/>
  <c r="AT42" i="1" s="1"/>
  <c r="AS42" i="1" s="1"/>
  <c r="AR41" i="1"/>
  <c r="AT41" i="1" s="1"/>
  <c r="AS41" i="1" s="1"/>
  <c r="AR40" i="1"/>
  <c r="AT40" i="1" s="1"/>
  <c r="AS40" i="1" s="1"/>
  <c r="AR39" i="1"/>
  <c r="AT39" i="1" s="1"/>
  <c r="AS39" i="1" s="1"/>
  <c r="AR38" i="1"/>
  <c r="AT38" i="1" s="1"/>
  <c r="AS38" i="1" s="1"/>
  <c r="AR37" i="1"/>
  <c r="AT37" i="1" s="1"/>
  <c r="AS37" i="1" s="1"/>
  <c r="AR36" i="1"/>
  <c r="AT36" i="1" s="1"/>
  <c r="AS36" i="1" s="1"/>
  <c r="AR35" i="1"/>
  <c r="AT35" i="1" s="1"/>
  <c r="AS35" i="1" s="1"/>
  <c r="AR34" i="1"/>
  <c r="AT34" i="1" s="1"/>
  <c r="AS34" i="1" s="1"/>
  <c r="AR33" i="1"/>
  <c r="AT33" i="1" s="1"/>
  <c r="AS33" i="1" s="1"/>
  <c r="AR32" i="1"/>
  <c r="AT32" i="1" s="1"/>
  <c r="AS32" i="1" s="1"/>
  <c r="AR31" i="1"/>
  <c r="AT31" i="1" s="1"/>
  <c r="AS31" i="1" s="1"/>
  <c r="AR30" i="1"/>
  <c r="AT30" i="1" s="1"/>
  <c r="AS30" i="1" s="1"/>
  <c r="AR28" i="1"/>
  <c r="AT28" i="1" s="1"/>
  <c r="AS28" i="1" s="1"/>
  <c r="AR27" i="1"/>
  <c r="AT27" i="1" s="1"/>
  <c r="AS27" i="1" s="1"/>
  <c r="AR26" i="1"/>
  <c r="AT26" i="1" s="1"/>
  <c r="AS26" i="1" s="1"/>
  <c r="AR25" i="1"/>
  <c r="AT25" i="1" s="1"/>
  <c r="AS25" i="1" s="1"/>
  <c r="AR24" i="1"/>
  <c r="AT24" i="1" s="1"/>
  <c r="AS24" i="1" s="1"/>
  <c r="AR23" i="1"/>
  <c r="AT23" i="1" s="1"/>
  <c r="AS23" i="1" s="1"/>
  <c r="AR22" i="1"/>
  <c r="AT22" i="1" s="1"/>
  <c r="AS22" i="1" s="1"/>
  <c r="AR21" i="1"/>
  <c r="AT21" i="1" s="1"/>
  <c r="AS21" i="1" s="1"/>
  <c r="AR20" i="1"/>
  <c r="AT20" i="1" s="1"/>
  <c r="AS20" i="1" s="1"/>
  <c r="AR19" i="1"/>
  <c r="AT19" i="1" s="1"/>
  <c r="AS19" i="1" s="1"/>
  <c r="AR18" i="1"/>
  <c r="AT18" i="1" s="1"/>
  <c r="AS18" i="1" s="1"/>
  <c r="AR17" i="1"/>
  <c r="AT17" i="1" s="1"/>
  <c r="AS17" i="1" s="1"/>
  <c r="AR16" i="1"/>
  <c r="AT16" i="1" s="1"/>
  <c r="AS16" i="1" s="1"/>
  <c r="AR15" i="1"/>
  <c r="AT15" i="1" s="1"/>
  <c r="AS15" i="1" s="1"/>
  <c r="AR14" i="1"/>
  <c r="AT14" i="1" s="1"/>
  <c r="AS14" i="1" s="1"/>
  <c r="AR13" i="1"/>
  <c r="AT13" i="1" s="1"/>
  <c r="AS13" i="1" s="1"/>
  <c r="AR12" i="1"/>
  <c r="AT12" i="1" s="1"/>
  <c r="AS12" i="1" s="1"/>
  <c r="AR11" i="1"/>
  <c r="AT11" i="1" s="1"/>
  <c r="AS11" i="1" s="1"/>
  <c r="AR10" i="1"/>
  <c r="AT10" i="1" s="1"/>
  <c r="AS10" i="1" s="1"/>
  <c r="Y11" i="1"/>
  <c r="AA11" i="1" s="1"/>
  <c r="Z11" i="1" s="1"/>
  <c r="Y12" i="1"/>
  <c r="AA12" i="1" s="1"/>
  <c r="Z12" i="1" s="1"/>
  <c r="Y13" i="1"/>
  <c r="AA13" i="1" s="1"/>
  <c r="Z13" i="1" s="1"/>
  <c r="Y14" i="1"/>
  <c r="AA14" i="1" s="1"/>
  <c r="Z14" i="1" s="1"/>
  <c r="Y15" i="1"/>
  <c r="AA15" i="1" s="1"/>
  <c r="Z15" i="1" s="1"/>
  <c r="Y16" i="1"/>
  <c r="AA16" i="1" s="1"/>
  <c r="Z16" i="1" s="1"/>
  <c r="Y17" i="1"/>
  <c r="AA17" i="1" s="1"/>
  <c r="Z17" i="1" s="1"/>
  <c r="Y18" i="1"/>
  <c r="AA18" i="1" s="1"/>
  <c r="Z18" i="1" s="1"/>
  <c r="Y19" i="1"/>
  <c r="AA19" i="1" s="1"/>
  <c r="Z19" i="1" s="1"/>
  <c r="Y20" i="1"/>
  <c r="AA20" i="1" s="1"/>
  <c r="Z20" i="1" s="1"/>
  <c r="Y21" i="1"/>
  <c r="AA21" i="1" s="1"/>
  <c r="Z21" i="1" s="1"/>
  <c r="Y22" i="1"/>
  <c r="AA22" i="1" s="1"/>
  <c r="Z22" i="1" s="1"/>
  <c r="Y23" i="1"/>
  <c r="AA23" i="1" s="1"/>
  <c r="Z23" i="1" s="1"/>
  <c r="Y24" i="1"/>
  <c r="AA24" i="1" s="1"/>
  <c r="Z24" i="1" s="1"/>
  <c r="Y25" i="1"/>
  <c r="AA25" i="1" s="1"/>
  <c r="Z25" i="1" s="1"/>
  <c r="Y26" i="1"/>
  <c r="AA26" i="1" s="1"/>
  <c r="Z26" i="1" s="1"/>
  <c r="Y27" i="1"/>
  <c r="AA27" i="1" s="1"/>
  <c r="Z27" i="1" s="1"/>
  <c r="Y28" i="1"/>
  <c r="AA28" i="1" s="1"/>
  <c r="Z28" i="1" s="1"/>
  <c r="Y29" i="1"/>
  <c r="AA29" i="1" s="1"/>
  <c r="Z29" i="1" s="1"/>
  <c r="Y30" i="1"/>
  <c r="AA30" i="1" s="1"/>
  <c r="Z30" i="1" s="1"/>
  <c r="Y31" i="1"/>
  <c r="AA31" i="1" s="1"/>
  <c r="Z31" i="1" s="1"/>
  <c r="Y32" i="1"/>
  <c r="AA32" i="1" s="1"/>
  <c r="Z32" i="1" s="1"/>
  <c r="Y33" i="1"/>
  <c r="AA33" i="1" s="1"/>
  <c r="Z33" i="1" s="1"/>
  <c r="Y34" i="1"/>
  <c r="AA34" i="1" s="1"/>
  <c r="Z34" i="1" s="1"/>
  <c r="Y35" i="1"/>
  <c r="AA35" i="1" s="1"/>
  <c r="Z35" i="1" s="1"/>
  <c r="Y36" i="1"/>
  <c r="AA36" i="1" s="1"/>
  <c r="Z36" i="1" s="1"/>
  <c r="Y37" i="1"/>
  <c r="AA37" i="1" s="1"/>
  <c r="Z37" i="1" s="1"/>
  <c r="Y38" i="1"/>
  <c r="AA38" i="1" s="1"/>
  <c r="Z38" i="1" s="1"/>
  <c r="Y39" i="1"/>
  <c r="AA39" i="1" s="1"/>
  <c r="Z39" i="1" s="1"/>
  <c r="Y40" i="1"/>
  <c r="AA40" i="1" s="1"/>
  <c r="Z40" i="1" s="1"/>
  <c r="Y41" i="1"/>
  <c r="AA41" i="1" s="1"/>
  <c r="Z41" i="1" s="1"/>
  <c r="Y42" i="1"/>
  <c r="AA42" i="1" s="1"/>
  <c r="Z42" i="1" s="1"/>
  <c r="Y43" i="1"/>
  <c r="AA43" i="1" s="1"/>
  <c r="Z43" i="1" s="1"/>
  <c r="Y44" i="1"/>
  <c r="AA44" i="1" s="1"/>
  <c r="Z44" i="1" s="1"/>
  <c r="Y45" i="1"/>
  <c r="AA45" i="1" s="1"/>
  <c r="Z45" i="1" s="1"/>
  <c r="Y46" i="1"/>
  <c r="AA46" i="1" s="1"/>
  <c r="Z46" i="1" s="1"/>
  <c r="Y47" i="1"/>
  <c r="AA47" i="1" s="1"/>
  <c r="Z47" i="1" s="1"/>
  <c r="Y48" i="1"/>
  <c r="AA48" i="1" s="1"/>
  <c r="Z48" i="1" s="1"/>
  <c r="Y10" i="1"/>
  <c r="AA10" i="1" s="1"/>
  <c r="Z10" i="1" s="1"/>
  <c r="R11" i="1"/>
  <c r="T11" i="1" s="1"/>
  <c r="S11" i="1" s="1"/>
  <c r="R12" i="1"/>
  <c r="T12" i="1" s="1"/>
  <c r="S12" i="1" s="1"/>
  <c r="R13" i="1"/>
  <c r="T13" i="1" s="1"/>
  <c r="S13" i="1" s="1"/>
  <c r="R14" i="1"/>
  <c r="T14" i="1" s="1"/>
  <c r="S14" i="1" s="1"/>
  <c r="R15" i="1"/>
  <c r="T15" i="1" s="1"/>
  <c r="S15" i="1" s="1"/>
  <c r="R16" i="1"/>
  <c r="T16" i="1" s="1"/>
  <c r="S16" i="1" s="1"/>
  <c r="R17" i="1"/>
  <c r="T17" i="1" s="1"/>
  <c r="S17" i="1" s="1"/>
  <c r="R18" i="1"/>
  <c r="T18" i="1" s="1"/>
  <c r="S18" i="1" s="1"/>
  <c r="R19" i="1"/>
  <c r="T19" i="1" s="1"/>
  <c r="S19" i="1" s="1"/>
  <c r="R20" i="1"/>
  <c r="T20" i="1" s="1"/>
  <c r="S20" i="1" s="1"/>
  <c r="R21" i="1"/>
  <c r="T21" i="1" s="1"/>
  <c r="S21" i="1" s="1"/>
  <c r="R22" i="1"/>
  <c r="T22" i="1" s="1"/>
  <c r="S22" i="1" s="1"/>
  <c r="R23" i="1"/>
  <c r="T23" i="1" s="1"/>
  <c r="S23" i="1" s="1"/>
  <c r="R24" i="1"/>
  <c r="T24" i="1" s="1"/>
  <c r="S24" i="1" s="1"/>
  <c r="R25" i="1"/>
  <c r="T25" i="1" s="1"/>
  <c r="S25" i="1" s="1"/>
  <c r="R26" i="1"/>
  <c r="T26" i="1" s="1"/>
  <c r="S26" i="1" s="1"/>
  <c r="R27" i="1"/>
  <c r="T27" i="1" s="1"/>
  <c r="S27" i="1" s="1"/>
  <c r="R28" i="1"/>
  <c r="T28" i="1" s="1"/>
  <c r="S28" i="1" s="1"/>
  <c r="R29" i="1"/>
  <c r="T29" i="1" s="1"/>
  <c r="S29" i="1" s="1"/>
  <c r="R30" i="1"/>
  <c r="T30" i="1" s="1"/>
  <c r="S30" i="1" s="1"/>
  <c r="R31" i="1"/>
  <c r="T31" i="1" s="1"/>
  <c r="S31" i="1" s="1"/>
  <c r="R32" i="1"/>
  <c r="T32" i="1" s="1"/>
  <c r="S32" i="1" s="1"/>
  <c r="R33" i="1"/>
  <c r="T33" i="1" s="1"/>
  <c r="S33" i="1" s="1"/>
  <c r="R34" i="1"/>
  <c r="T34" i="1" s="1"/>
  <c r="S34" i="1" s="1"/>
  <c r="R35" i="1"/>
  <c r="T35" i="1" s="1"/>
  <c r="S35" i="1" s="1"/>
  <c r="R36" i="1"/>
  <c r="T36" i="1" s="1"/>
  <c r="S36" i="1" s="1"/>
  <c r="R37" i="1"/>
  <c r="T37" i="1" s="1"/>
  <c r="S37" i="1" s="1"/>
  <c r="R38" i="1"/>
  <c r="T38" i="1" s="1"/>
  <c r="S38" i="1" s="1"/>
  <c r="R39" i="1"/>
  <c r="T39" i="1" s="1"/>
  <c r="S39" i="1" s="1"/>
  <c r="R40" i="1"/>
  <c r="T40" i="1" s="1"/>
  <c r="S40" i="1" s="1"/>
  <c r="R41" i="1"/>
  <c r="T41" i="1" s="1"/>
  <c r="S41" i="1" s="1"/>
  <c r="R42" i="1"/>
  <c r="T42" i="1" s="1"/>
  <c r="S42" i="1" s="1"/>
  <c r="R43" i="1"/>
  <c r="T43" i="1" s="1"/>
  <c r="S43" i="1" s="1"/>
  <c r="R44" i="1"/>
  <c r="T44" i="1" s="1"/>
  <c r="S44" i="1" s="1"/>
  <c r="R45" i="1"/>
  <c r="T45" i="1" s="1"/>
  <c r="S45" i="1" s="1"/>
  <c r="R46" i="1"/>
  <c r="T46" i="1" s="1"/>
  <c r="S46" i="1" s="1"/>
  <c r="R47" i="1"/>
  <c r="T47" i="1" s="1"/>
  <c r="S47" i="1" s="1"/>
  <c r="R48" i="1"/>
  <c r="T48" i="1" s="1"/>
  <c r="S48" i="1" s="1"/>
  <c r="R10" i="1"/>
  <c r="T10" i="1" s="1"/>
  <c r="S10" i="1" l="1"/>
  <c r="C54" i="15"/>
  <c r="I81" i="15"/>
  <c r="I77" i="15"/>
  <c r="I69" i="15"/>
  <c r="I73" i="15"/>
  <c r="I65" i="15"/>
  <c r="I89" i="15"/>
  <c r="C94" i="15"/>
  <c r="C98" i="15"/>
  <c r="C102" i="15"/>
  <c r="I62" i="15"/>
  <c r="I58" i="15"/>
  <c r="I54" i="15"/>
  <c r="I50" i="15"/>
  <c r="C82" i="15"/>
  <c r="C78" i="15"/>
  <c r="C74" i="15"/>
  <c r="C70" i="15"/>
  <c r="C66" i="15"/>
  <c r="C89" i="15"/>
  <c r="I93" i="15"/>
  <c r="I97" i="15"/>
  <c r="I101" i="15"/>
  <c r="C50" i="15"/>
  <c r="I78" i="15"/>
  <c r="C97" i="15"/>
  <c r="C101" i="15"/>
  <c r="C59" i="15"/>
  <c r="I92" i="15"/>
  <c r="I59" i="15"/>
  <c r="I55" i="15"/>
  <c r="I51" i="15"/>
  <c r="I63" i="15"/>
  <c r="C79" i="15"/>
  <c r="C75" i="15"/>
  <c r="C71" i="15"/>
  <c r="C67" i="15"/>
  <c r="C92" i="15"/>
  <c r="I96" i="15"/>
  <c r="I100" i="15"/>
  <c r="C58" i="15"/>
  <c r="I43" i="15"/>
  <c r="C55" i="15"/>
  <c r="I70" i="15"/>
  <c r="C60" i="15"/>
  <c r="C52" i="15"/>
  <c r="I79" i="15"/>
  <c r="I71" i="15"/>
  <c r="C96" i="15"/>
  <c r="C62" i="15"/>
  <c r="C51" i="15"/>
  <c r="I66" i="15"/>
  <c r="I75" i="15"/>
  <c r="I67" i="15"/>
  <c r="I91" i="15"/>
  <c r="C100" i="15"/>
  <c r="I60" i="15"/>
  <c r="I56" i="15"/>
  <c r="I52" i="15"/>
  <c r="I44" i="15"/>
  <c r="C80" i="15"/>
  <c r="C76" i="15"/>
  <c r="C72" i="15"/>
  <c r="C68" i="15"/>
  <c r="C64" i="15"/>
  <c r="C91" i="15"/>
  <c r="I95" i="15"/>
  <c r="I99" i="15"/>
  <c r="I74" i="15"/>
  <c r="C44" i="15"/>
  <c r="C61" i="15"/>
  <c r="C57" i="15"/>
  <c r="C53" i="15"/>
  <c r="C49" i="15"/>
  <c r="I80" i="15"/>
  <c r="I76" i="15"/>
  <c r="I72" i="15"/>
  <c r="I68" i="15"/>
  <c r="I64" i="15"/>
  <c r="I90" i="15"/>
  <c r="C95" i="15"/>
  <c r="C99" i="15"/>
  <c r="I82" i="15"/>
  <c r="C56" i="15"/>
  <c r="I61" i="15"/>
  <c r="I57" i="15"/>
  <c r="I53" i="15"/>
  <c r="I49" i="15"/>
  <c r="C81" i="15"/>
  <c r="C77" i="15"/>
  <c r="C73" i="15"/>
  <c r="C69" i="15"/>
  <c r="C65" i="15"/>
  <c r="C90" i="15"/>
  <c r="I94" i="15"/>
  <c r="I98" i="15"/>
  <c r="I102" i="15"/>
  <c r="I87" i="15"/>
  <c r="C87" i="15"/>
  <c r="I86" i="15"/>
  <c r="C86" i="15"/>
  <c r="I83" i="15"/>
  <c r="I85" i="15"/>
  <c r="C85" i="15"/>
  <c r="I84" i="15"/>
  <c r="I88" i="15"/>
  <c r="C84" i="15"/>
  <c r="C88" i="15"/>
  <c r="AM51" i="1"/>
  <c r="I48" i="15"/>
  <c r="C48" i="15"/>
  <c r="I47" i="15"/>
  <c r="C47" i="15"/>
  <c r="I46" i="15"/>
  <c r="C46" i="15"/>
  <c r="I45" i="15"/>
  <c r="C45" i="15"/>
  <c r="Y9" i="1"/>
  <c r="AA9" i="1" s="1"/>
  <c r="AR29" i="1"/>
  <c r="AT29" i="1" s="1"/>
  <c r="AS29" i="1" s="1"/>
  <c r="AR9" i="1"/>
  <c r="AT9" i="1" s="1"/>
  <c r="AS9" i="1" s="1"/>
  <c r="BL29" i="1" l="1"/>
  <c r="Z161" i="15" s="1"/>
  <c r="Z9" i="1"/>
  <c r="BL30" i="1"/>
  <c r="BM30" i="1" s="1"/>
  <c r="AA162" i="15" s="1"/>
  <c r="AA49" i="1"/>
  <c r="C93" i="15"/>
  <c r="T49" i="1"/>
  <c r="C83" i="15"/>
  <c r="AT49" i="1"/>
  <c r="C63" i="15"/>
  <c r="H43" i="15"/>
  <c r="BM29" i="1" l="1"/>
  <c r="Z162" i="15" s="1"/>
  <c r="AA161" i="15"/>
  <c r="BL28" i="1"/>
  <c r="BM28" i="1" s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L47" i="1"/>
  <c r="AH49" i="1" s="1"/>
  <c r="L10" i="1"/>
  <c r="L11" i="1"/>
  <c r="L12" i="1"/>
  <c r="AH12" i="1" s="1"/>
  <c r="L13" i="1"/>
  <c r="AH13" i="1" s="1"/>
  <c r="L14" i="1"/>
  <c r="AH14" i="1" s="1"/>
  <c r="L15" i="1"/>
  <c r="AH15" i="1" s="1"/>
  <c r="L16" i="1"/>
  <c r="AH16" i="1" s="1"/>
  <c r="L17" i="1"/>
  <c r="AH17" i="1" s="1"/>
  <c r="L18" i="1"/>
  <c r="AH18" i="1" s="1"/>
  <c r="L19" i="1"/>
  <c r="AH19" i="1" s="1"/>
  <c r="L20" i="1"/>
  <c r="AH20" i="1" s="1"/>
  <c r="L21" i="1"/>
  <c r="AH21" i="1" s="1"/>
  <c r="L22" i="1"/>
  <c r="AH22" i="1" s="1"/>
  <c r="L23" i="1"/>
  <c r="AH23" i="1" s="1"/>
  <c r="L24" i="1"/>
  <c r="AH24" i="1" s="1"/>
  <c r="L25" i="1"/>
  <c r="AH25" i="1" s="1"/>
  <c r="L26" i="1"/>
  <c r="AH26" i="1" s="1"/>
  <c r="L27" i="1"/>
  <c r="AH27" i="1" s="1"/>
  <c r="L28" i="1"/>
  <c r="AH28" i="1" s="1"/>
  <c r="L29" i="1"/>
  <c r="AH31" i="1" s="1"/>
  <c r="L30" i="1"/>
  <c r="AH32" i="1" s="1"/>
  <c r="L31" i="1"/>
  <c r="AH33" i="1" s="1"/>
  <c r="L32" i="1"/>
  <c r="AH34" i="1" s="1"/>
  <c r="L33" i="1"/>
  <c r="AH35" i="1" s="1"/>
  <c r="L34" i="1"/>
  <c r="AH36" i="1" s="1"/>
  <c r="L35" i="1"/>
  <c r="AH37" i="1" s="1"/>
  <c r="L36" i="1"/>
  <c r="AH38" i="1" s="1"/>
  <c r="L37" i="1"/>
  <c r="AH39" i="1" s="1"/>
  <c r="L38" i="1"/>
  <c r="AH40" i="1" s="1"/>
  <c r="L39" i="1"/>
  <c r="AH41" i="1" s="1"/>
  <c r="L40" i="1"/>
  <c r="AH42" i="1" s="1"/>
  <c r="L41" i="1"/>
  <c r="AH43" i="1" s="1"/>
  <c r="L42" i="1"/>
  <c r="AH44" i="1" s="1"/>
  <c r="L43" i="1"/>
  <c r="AH45" i="1" s="1"/>
  <c r="L44" i="1"/>
  <c r="AH46" i="1" s="1"/>
  <c r="L45" i="1"/>
  <c r="AH47" i="1" s="1"/>
  <c r="L46" i="1"/>
  <c r="AH48" i="1" s="1"/>
  <c r="L48" i="1"/>
  <c r="AH50" i="1" s="1"/>
  <c r="AH10" i="1" l="1"/>
  <c r="AQ10" i="1"/>
  <c r="AH11" i="1"/>
  <c r="F4" i="15" s="1"/>
  <c r="AQ11" i="1"/>
  <c r="F84" i="15" s="1"/>
  <c r="X16" i="1"/>
  <c r="G66" i="15" s="1"/>
  <c r="Q16" i="1"/>
  <c r="G46" i="15" s="1"/>
  <c r="X39" i="1"/>
  <c r="F78" i="15" s="1"/>
  <c r="Q39" i="1"/>
  <c r="F58" i="15" s="1"/>
  <c r="X46" i="1"/>
  <c r="G81" i="15" s="1"/>
  <c r="Q46" i="1"/>
  <c r="G61" i="15" s="1"/>
  <c r="Q22" i="1"/>
  <c r="G49" i="15" s="1"/>
  <c r="X22" i="1"/>
  <c r="G69" i="15" s="1"/>
  <c r="X14" i="1"/>
  <c r="G65" i="15" s="1"/>
  <c r="Q14" i="1"/>
  <c r="G45" i="15" s="1"/>
  <c r="X40" i="1"/>
  <c r="G78" i="15" s="1"/>
  <c r="Q40" i="1"/>
  <c r="G58" i="15" s="1"/>
  <c r="Q23" i="1"/>
  <c r="F50" i="15" s="1"/>
  <c r="X23" i="1"/>
  <c r="F70" i="15" s="1"/>
  <c r="X37" i="1"/>
  <c r="F77" i="15" s="1"/>
  <c r="Q37" i="1"/>
  <c r="X21" i="1"/>
  <c r="F69" i="15" s="1"/>
  <c r="Q21" i="1"/>
  <c r="F49" i="15" s="1"/>
  <c r="X24" i="1"/>
  <c r="G70" i="15" s="1"/>
  <c r="Q24" i="1"/>
  <c r="G50" i="15" s="1"/>
  <c r="X31" i="1"/>
  <c r="F74" i="15" s="1"/>
  <c r="Q31" i="1"/>
  <c r="F54" i="15" s="1"/>
  <c r="X38" i="1"/>
  <c r="G77" i="15" s="1"/>
  <c r="Q38" i="1"/>
  <c r="G57" i="15" s="1"/>
  <c r="X29" i="1"/>
  <c r="F73" i="15" s="1"/>
  <c r="Q29" i="1"/>
  <c r="F53" i="15" s="1"/>
  <c r="X13" i="1"/>
  <c r="F65" i="15" s="1"/>
  <c r="Q13" i="1"/>
  <c r="F45" i="15" s="1"/>
  <c r="X44" i="1"/>
  <c r="G80" i="15" s="1"/>
  <c r="Q44" i="1"/>
  <c r="X36" i="1"/>
  <c r="G76" i="15" s="1"/>
  <c r="Q36" i="1"/>
  <c r="G56" i="15" s="1"/>
  <c r="Q28" i="1"/>
  <c r="G52" i="15" s="1"/>
  <c r="X28" i="1"/>
  <c r="G72" i="15" s="1"/>
  <c r="X20" i="1"/>
  <c r="G68" i="15" s="1"/>
  <c r="Q20" i="1"/>
  <c r="G48" i="15" s="1"/>
  <c r="X12" i="1"/>
  <c r="G64" i="15" s="1"/>
  <c r="Q12" i="1"/>
  <c r="G44" i="15" s="1"/>
  <c r="X48" i="1"/>
  <c r="G82" i="15" s="1"/>
  <c r="Q48" i="1"/>
  <c r="G62" i="15" s="1"/>
  <c r="Q30" i="1"/>
  <c r="G53" i="15" s="1"/>
  <c r="X30" i="1"/>
  <c r="G73" i="15" s="1"/>
  <c r="X35" i="1"/>
  <c r="F76" i="15" s="1"/>
  <c r="Q35" i="1"/>
  <c r="F56" i="15" s="1"/>
  <c r="Q11" i="1"/>
  <c r="F44" i="15" s="1"/>
  <c r="X11" i="1"/>
  <c r="F64" i="15" s="1"/>
  <c r="X32" i="1"/>
  <c r="G74" i="15" s="1"/>
  <c r="Q32" i="1"/>
  <c r="G54" i="15" s="1"/>
  <c r="Q15" i="1"/>
  <c r="F46" i="15" s="1"/>
  <c r="X15" i="1"/>
  <c r="F66" i="15" s="1"/>
  <c r="Q45" i="1"/>
  <c r="F61" i="15" s="1"/>
  <c r="X45" i="1"/>
  <c r="F81" i="15" s="1"/>
  <c r="Q43" i="1"/>
  <c r="F60" i="15" s="1"/>
  <c r="X43" i="1"/>
  <c r="F80" i="15" s="1"/>
  <c r="X27" i="1"/>
  <c r="F72" i="15" s="1"/>
  <c r="Q27" i="1"/>
  <c r="F52" i="15" s="1"/>
  <c r="Q19" i="1"/>
  <c r="F48" i="15" s="1"/>
  <c r="X19" i="1"/>
  <c r="F68" i="15" s="1"/>
  <c r="X18" i="1"/>
  <c r="G67" i="15" s="1"/>
  <c r="Q18" i="1"/>
  <c r="G47" i="15" s="1"/>
  <c r="X42" i="1"/>
  <c r="G79" i="15" s="1"/>
  <c r="Q42" i="1"/>
  <c r="G59" i="15" s="1"/>
  <c r="X34" i="1"/>
  <c r="G75" i="15" s="1"/>
  <c r="Q34" i="1"/>
  <c r="Q26" i="1"/>
  <c r="G51" i="15" s="1"/>
  <c r="X26" i="1"/>
  <c r="G71" i="15" s="1"/>
  <c r="X10" i="1"/>
  <c r="G63" i="15" s="1"/>
  <c r="Q10" i="1"/>
  <c r="G43" i="15" s="1"/>
  <c r="Q41" i="1"/>
  <c r="F59" i="15" s="1"/>
  <c r="X41" i="1"/>
  <c r="F79" i="15" s="1"/>
  <c r="X33" i="1"/>
  <c r="F75" i="15" s="1"/>
  <c r="Q33" i="1"/>
  <c r="F55" i="15" s="1"/>
  <c r="Q25" i="1"/>
  <c r="F51" i="15" s="1"/>
  <c r="X25" i="1"/>
  <c r="F71" i="15" s="1"/>
  <c r="X17" i="1"/>
  <c r="F67" i="15" s="1"/>
  <c r="Q17" i="1"/>
  <c r="F47" i="15" s="1"/>
  <c r="Q47" i="1"/>
  <c r="F62" i="15" s="1"/>
  <c r="X47" i="1"/>
  <c r="F82" i="15" s="1"/>
  <c r="BM31" i="1"/>
  <c r="BR13" i="1" s="1"/>
  <c r="AJ162" i="15" s="1"/>
  <c r="Y161" i="15"/>
  <c r="F2" i="15"/>
  <c r="F43" i="15"/>
  <c r="G110" i="15"/>
  <c r="G107" i="15"/>
  <c r="G106" i="15"/>
  <c r="G109" i="15"/>
  <c r="G105" i="15"/>
  <c r="G108" i="15"/>
  <c r="H107" i="15"/>
  <c r="H110" i="15"/>
  <c r="H109" i="15"/>
  <c r="H106" i="15"/>
  <c r="H105" i="15"/>
  <c r="H108" i="15"/>
  <c r="I107" i="15"/>
  <c r="I110" i="15"/>
  <c r="I109" i="15"/>
  <c r="I106" i="15"/>
  <c r="I105" i="15"/>
  <c r="I108" i="15"/>
  <c r="J109" i="15"/>
  <c r="J106" i="15"/>
  <c r="J105" i="15"/>
  <c r="J108" i="15"/>
  <c r="J107" i="15"/>
  <c r="J110" i="15"/>
  <c r="K110" i="15"/>
  <c r="K107" i="15"/>
  <c r="K106" i="15"/>
  <c r="K109" i="15"/>
  <c r="K105" i="15"/>
  <c r="K108" i="15"/>
  <c r="L107" i="15"/>
  <c r="L110" i="15"/>
  <c r="L109" i="15"/>
  <c r="L106" i="15"/>
  <c r="L105" i="15"/>
  <c r="L108" i="15"/>
  <c r="M109" i="15"/>
  <c r="M106" i="15"/>
  <c r="M107" i="15"/>
  <c r="M110" i="15"/>
  <c r="M105" i="15"/>
  <c r="M108" i="15"/>
  <c r="F107" i="15"/>
  <c r="F110" i="15"/>
  <c r="F109" i="15"/>
  <c r="F106" i="15"/>
  <c r="G100" i="15"/>
  <c r="F37" i="15"/>
  <c r="G96" i="15"/>
  <c r="F29" i="15"/>
  <c r="G92" i="15"/>
  <c r="F21" i="15"/>
  <c r="G90" i="15"/>
  <c r="F17" i="15"/>
  <c r="G86" i="15"/>
  <c r="F9" i="15"/>
  <c r="G84" i="15"/>
  <c r="F5" i="15"/>
  <c r="F101" i="15"/>
  <c r="F38" i="15"/>
  <c r="F99" i="15"/>
  <c r="F34" i="15"/>
  <c r="F97" i="15"/>
  <c r="F30" i="15"/>
  <c r="F95" i="15"/>
  <c r="F26" i="15"/>
  <c r="F22" i="15"/>
  <c r="F91" i="15"/>
  <c r="F18" i="15"/>
  <c r="F89" i="15"/>
  <c r="F14" i="15"/>
  <c r="F87" i="15"/>
  <c r="F10" i="15"/>
  <c r="F85" i="15"/>
  <c r="F6" i="15"/>
  <c r="G102" i="15"/>
  <c r="F40" i="15"/>
  <c r="F39" i="15"/>
  <c r="G99" i="15"/>
  <c r="F35" i="15"/>
  <c r="G97" i="15"/>
  <c r="F31" i="15"/>
  <c r="G95" i="15"/>
  <c r="F27" i="15"/>
  <c r="G93" i="15"/>
  <c r="F23" i="15"/>
  <c r="G91" i="15"/>
  <c r="F19" i="15"/>
  <c r="G89" i="15"/>
  <c r="F15" i="15"/>
  <c r="G87" i="15"/>
  <c r="F11" i="15"/>
  <c r="G85" i="15"/>
  <c r="F7" i="15"/>
  <c r="G83" i="15"/>
  <c r="F3" i="15"/>
  <c r="F41" i="15"/>
  <c r="F100" i="15"/>
  <c r="F36" i="15"/>
  <c r="F98" i="15"/>
  <c r="F32" i="15"/>
  <c r="F96" i="15"/>
  <c r="F28" i="15"/>
  <c r="F94" i="15"/>
  <c r="F24" i="15"/>
  <c r="F92" i="15"/>
  <c r="F20" i="15"/>
  <c r="F90" i="15"/>
  <c r="F16" i="15"/>
  <c r="F88" i="15"/>
  <c r="F12" i="15"/>
  <c r="F86" i="15"/>
  <c r="F8" i="15"/>
  <c r="G98" i="15"/>
  <c r="F33" i="15"/>
  <c r="G94" i="15"/>
  <c r="F25" i="15"/>
  <c r="G88" i="15"/>
  <c r="F13" i="15"/>
  <c r="F93" i="15"/>
  <c r="F83" i="15"/>
  <c r="F63" i="15"/>
  <c r="G55" i="15" l="1"/>
  <c r="F57" i="15"/>
  <c r="G60" i="15"/>
  <c r="AB162" i="15"/>
  <c r="Y162" i="15"/>
  <c r="F102" i="15"/>
  <c r="G101" i="15"/>
  <c r="BV9" i="1" l="1"/>
</calcChain>
</file>

<file path=xl/sharedStrings.xml><?xml version="1.0" encoding="utf-8"?>
<sst xmlns="http://schemas.openxmlformats.org/spreadsheetml/2006/main" count="387" uniqueCount="255">
  <si>
    <t>性別</t>
    <rPh sb="0" eb="2">
      <t>セイベツ</t>
    </rPh>
    <phoneticPr fontId="2"/>
  </si>
  <si>
    <t>男</t>
    <rPh sb="0" eb="1">
      <t>オトコ</t>
    </rPh>
    <phoneticPr fontId="2"/>
  </si>
  <si>
    <t>山田</t>
    <rPh sb="0" eb="2">
      <t>ヤマダ</t>
    </rPh>
    <phoneticPr fontId="2"/>
  </si>
  <si>
    <t>太朗</t>
    <phoneticPr fontId="1"/>
  </si>
  <si>
    <t>たろう</t>
    <phoneticPr fontId="2"/>
  </si>
  <si>
    <t>やまだ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</si>
  <si>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</si>
  <si>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</si>
  <si>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団体名</t>
    <rPh sb="0" eb="3">
      <t>ダンタイメイ</t>
    </rPh>
    <phoneticPr fontId="1"/>
  </si>
  <si>
    <t>姓(ふり)</t>
    <rPh sb="0" eb="1">
      <t>セイ</t>
    </rPh>
    <phoneticPr fontId="1"/>
  </si>
  <si>
    <t>名(ふり)</t>
    <rPh sb="0" eb="1">
      <t>メイ</t>
    </rPh>
    <phoneticPr fontId="1"/>
  </si>
  <si>
    <t>学年</t>
    <rPh sb="0" eb="2">
      <t>ガクネン</t>
    </rPh>
    <phoneticPr fontId="1"/>
  </si>
  <si>
    <t>rank</t>
    <phoneticPr fontId="1"/>
  </si>
  <si>
    <t>選択
番号</t>
    <rPh sb="0" eb="2">
      <t>センタク</t>
    </rPh>
    <rPh sb="3" eb="5">
      <t>バンゴウ</t>
    </rPh>
    <phoneticPr fontId="1"/>
  </si>
  <si>
    <t>姓　　名</t>
    <rPh sb="0" eb="1">
      <t>セイ</t>
    </rPh>
    <rPh sb="3" eb="4">
      <t>ナ</t>
    </rPh>
    <phoneticPr fontId="1"/>
  </si>
  <si>
    <t>(例)</t>
    <rPh sb="1" eb="2">
      <t>レイ</t>
    </rPh>
    <phoneticPr fontId="2"/>
  </si>
  <si>
    <t>読込選手名１＿団体名１</t>
  </si>
  <si>
    <t>読込選手名２団体名２</t>
  </si>
  <si>
    <t>ランク</t>
  </si>
  <si>
    <t>selectclub</t>
  </si>
  <si>
    <t>複ペアー</t>
    <rPh sb="0" eb="1">
      <t>フク</t>
    </rPh>
    <phoneticPr fontId="14"/>
  </si>
  <si>
    <t>読込種目略称</t>
    <rPh sb="0" eb="2">
      <t>ヨミコミ</t>
    </rPh>
    <rPh sb="2" eb="4">
      <t>シュモク</t>
    </rPh>
    <rPh sb="4" eb="6">
      <t>リャクショウ</t>
    </rPh>
    <phoneticPr fontId="1"/>
  </si>
  <si>
    <t>種目</t>
    <rPh sb="0" eb="2">
      <t>シュモク</t>
    </rPh>
    <phoneticPr fontId="1"/>
  </si>
  <si>
    <t>申込数</t>
    <rPh sb="0" eb="3">
      <t>モウシコミスウ</t>
    </rPh>
    <phoneticPr fontId="1"/>
  </si>
  <si>
    <t>参加料</t>
    <rPh sb="0" eb="3">
      <t>サンカリョウ</t>
    </rPh>
    <phoneticPr fontId="1"/>
  </si>
  <si>
    <t>年齢</t>
    <rPh sb="0" eb="2">
      <t>ネンレイ</t>
    </rPh>
    <phoneticPr fontId="1"/>
  </si>
  <si>
    <t>申込者</t>
  </si>
  <si>
    <t>団体名</t>
    <rPh sb="0" eb="3">
      <t>ダンタイメイ</t>
    </rPh>
    <phoneticPr fontId="1"/>
  </si>
  <si>
    <t>携帯</t>
    <rPh sb="0" eb="2">
      <t>ケイタイ</t>
    </rPh>
    <phoneticPr fontId="1"/>
  </si>
  <si>
    <t>学年１</t>
    <rPh sb="0" eb="2">
      <t>ガクネン</t>
    </rPh>
    <phoneticPr fontId="14"/>
  </si>
  <si>
    <t>学年２</t>
    <rPh sb="0" eb="2">
      <t>ガクネン</t>
    </rPh>
    <phoneticPr fontId="14"/>
  </si>
  <si>
    <t>no1</t>
    <phoneticPr fontId="1"/>
  </si>
  <si>
    <t>no2</t>
    <phoneticPr fontId="1"/>
  </si>
  <si>
    <t>年齢１</t>
    <rPh sb="0" eb="2">
      <t>ネンレイ</t>
    </rPh>
    <phoneticPr fontId="14"/>
  </si>
  <si>
    <t>年齢２</t>
    <rPh sb="0" eb="2">
      <t>ネンレイ</t>
    </rPh>
    <phoneticPr fontId="14"/>
  </si>
  <si>
    <t>読込選手１団体名</t>
    <rPh sb="2" eb="4">
      <t>センシュ</t>
    </rPh>
    <phoneticPr fontId="1"/>
  </si>
  <si>
    <t>申込団体</t>
    <rPh sb="0" eb="2">
      <t>モウシコミ</t>
    </rPh>
    <rPh sb="2" eb="4">
      <t>ダンタイ</t>
    </rPh>
    <phoneticPr fontId="1"/>
  </si>
  <si>
    <t>ダブルス</t>
    <phoneticPr fontId="1"/>
  </si>
  <si>
    <t>姓名</t>
  </si>
  <si>
    <t>姓名ふりがな</t>
  </si>
  <si>
    <t>申込フラグ</t>
    <rPh sb="0" eb="2">
      <t>モウシコミ</t>
    </rPh>
    <phoneticPr fontId="1"/>
  </si>
  <si>
    <t>申込団体</t>
    <rPh sb="0" eb="2">
      <t>モウシコミ</t>
    </rPh>
    <rPh sb="2" eb="4">
      <t>ダンタイ</t>
    </rPh>
    <phoneticPr fontId="1"/>
  </si>
  <si>
    <t>種目属性</t>
    <rPh sb="0" eb="4">
      <t>シュモクゾクセイ</t>
    </rPh>
    <phoneticPr fontId="14"/>
  </si>
  <si>
    <t>単</t>
    <rPh sb="0" eb="1">
      <t>タン</t>
    </rPh>
    <phoneticPr fontId="1"/>
  </si>
  <si>
    <t>個人データ</t>
    <rPh sb="0" eb="2">
      <t>コジン</t>
    </rPh>
    <phoneticPr fontId="1"/>
  </si>
  <si>
    <t>氏名１</t>
    <rPh sb="0" eb="2">
      <t>シメイ</t>
    </rPh>
    <phoneticPr fontId="1"/>
  </si>
  <si>
    <t>氏名２</t>
    <rPh sb="0" eb="2">
      <t>シメイ</t>
    </rPh>
    <phoneticPr fontId="1"/>
  </si>
  <si>
    <t>ふり１</t>
    <phoneticPr fontId="1"/>
  </si>
  <si>
    <t>ふり２</t>
  </si>
  <si>
    <t>申込団体名</t>
    <rPh sb="0" eb="2">
      <t>モウシコミ</t>
    </rPh>
    <phoneticPr fontId="1"/>
  </si>
  <si>
    <t>生年月日</t>
    <rPh sb="0" eb="2">
      <t>セイネン</t>
    </rPh>
    <rPh sb="2" eb="4">
      <t>ガッピ</t>
    </rPh>
    <phoneticPr fontId="1"/>
  </si>
  <si>
    <t>2021/*/*</t>
    <phoneticPr fontId="1"/>
  </si>
  <si>
    <t>団体名</t>
    <rPh sb="0" eb="3">
      <t>ダンタイメイ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</si>
  <si>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</si>
  <si>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</si>
  <si>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種目
選択</t>
    <rPh sb="0" eb="2">
      <t>シュモク</t>
    </rPh>
    <rPh sb="3" eb="5">
      <t>センタク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</si>
  <si>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</si>
  <si>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</si>
  <si>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混合</t>
    <rPh sb="0" eb="2">
      <t>コンゴウ</t>
    </rPh>
    <phoneticPr fontId="1"/>
  </si>
  <si>
    <t>団体名</t>
    <rPh sb="0" eb="2">
      <t>ダンタイ</t>
    </rPh>
    <rPh sb="2" eb="3">
      <t>メイ</t>
    </rPh>
    <phoneticPr fontId="1"/>
  </si>
  <si>
    <t>男子が上</t>
    <rPh sb="0" eb="2">
      <t>ダンシ</t>
    </rPh>
    <rPh sb="3" eb="4">
      <t>ウエ</t>
    </rPh>
    <phoneticPr fontId="1"/>
  </si>
  <si>
    <t>女子が下</t>
    <rPh sb="0" eb="2">
      <t>ジョシ</t>
    </rPh>
    <rPh sb="3" eb="4">
      <t>シタ</t>
    </rPh>
    <phoneticPr fontId="1"/>
  </si>
  <si>
    <t>申し込み団体</t>
    <rPh sb="0" eb="1">
      <t>モウ</t>
    </rPh>
    <rPh sb="2" eb="3">
      <t>コ</t>
    </rPh>
    <rPh sb="4" eb="6">
      <t>ダンタイ</t>
    </rPh>
    <phoneticPr fontId="1"/>
  </si>
  <si>
    <t>申込者</t>
    <rPh sb="0" eb="3">
      <t>モウシコミシャ</t>
    </rPh>
    <phoneticPr fontId="1"/>
  </si>
  <si>
    <t>携帯番号</t>
    <rPh sb="0" eb="2">
      <t>ケイタイ</t>
    </rPh>
    <rPh sb="2" eb="4">
      <t>バンゴウ</t>
    </rPh>
    <phoneticPr fontId="1"/>
  </si>
  <si>
    <t>領収書の有無</t>
    <rPh sb="0" eb="3">
      <t>リョウシュウショ</t>
    </rPh>
    <rPh sb="4" eb="6">
      <t>ユウム</t>
    </rPh>
    <phoneticPr fontId="1"/>
  </si>
  <si>
    <t>　クラブ内(他のチームも含む)選手登録</t>
    <rPh sb="4" eb="5">
      <t>ナイ</t>
    </rPh>
    <rPh sb="6" eb="7">
      <t>タ</t>
    </rPh>
    <rPh sb="12" eb="13">
      <t>フク</t>
    </rPh>
    <rPh sb="15" eb="17">
      <t>センシュ</t>
    </rPh>
    <rPh sb="17" eb="19">
      <t>トウロク</t>
    </rPh>
    <phoneticPr fontId="1"/>
  </si>
  <si>
    <t>登録済クラブ</t>
    <rPh sb="0" eb="2">
      <t>トウロク</t>
    </rPh>
    <rPh sb="2" eb="3">
      <t>スミ</t>
    </rPh>
    <phoneticPr fontId="1"/>
  </si>
  <si>
    <t>登録済クラブ団体名</t>
    <rPh sb="0" eb="2">
      <t>トウロク</t>
    </rPh>
    <rPh sb="2" eb="3">
      <t>スミ</t>
    </rPh>
    <rPh sb="6" eb="8">
      <t>ダンタイ</t>
    </rPh>
    <rPh sb="8" eb="9">
      <t>メイ</t>
    </rPh>
    <phoneticPr fontId="1"/>
  </si>
  <si>
    <t>選手
番号</t>
    <rPh sb="0" eb="2">
      <t>センシュ</t>
    </rPh>
    <rPh sb="3" eb="5">
      <t>バンゴウ</t>
    </rPh>
    <phoneticPr fontId="1"/>
  </si>
  <si>
    <t>選手番号に姓名の番号を入力</t>
    <rPh sb="5" eb="7">
      <t>セイメイ</t>
    </rPh>
    <rPh sb="8" eb="10">
      <t>バンゴウ</t>
    </rPh>
    <rPh sb="11" eb="13">
      <t>ニュウリョク</t>
    </rPh>
    <phoneticPr fontId="1"/>
  </si>
  <si>
    <t>男子・女子　複　申込書　（個人戦）</t>
    <rPh sb="0" eb="2">
      <t>ダンシ</t>
    </rPh>
    <rPh sb="3" eb="5">
      <t>ジョシ</t>
    </rPh>
    <phoneticPr fontId="1"/>
  </si>
  <si>
    <t>男子・女子単　Ι　混合複　申込書　（個人戦）</t>
    <rPh sb="0" eb="2">
      <t>ダンシ</t>
    </rPh>
    <rPh sb="3" eb="5">
      <t>ジョシ</t>
    </rPh>
    <rPh sb="9" eb="12">
      <t>コンゴウフク</t>
    </rPh>
    <phoneticPr fontId="1"/>
  </si>
  <si>
    <t>男子団体戦申込</t>
    <rPh sb="0" eb="2">
      <t>ダンシ</t>
    </rPh>
    <phoneticPr fontId="1"/>
  </si>
  <si>
    <t>女子団体戦申込</t>
    <rPh sb="0" eb="2">
      <t>ジョシ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</si>
  <si>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</si>
  <si>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</si>
  <si>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</si>
  <si>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</si>
  <si>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</si>
  <si>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</si>
  <si>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</si>
  <si>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</si>
  <si>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MA/MB/MC
以上の選択して下さい</t>
    <rPh sb="9" eb="11">
      <t>イジョウ</t>
    </rPh>
    <rPh sb="12" eb="14">
      <t>センタク</t>
    </rPh>
    <rPh sb="16" eb="17">
      <t>クダ</t>
    </rPh>
    <phoneticPr fontId="1"/>
  </si>
  <si>
    <t>WDC</t>
    <phoneticPr fontId="1"/>
  </si>
  <si>
    <t>MSA</t>
    <phoneticPr fontId="1"/>
  </si>
  <si>
    <t>MSB</t>
    <phoneticPr fontId="1"/>
  </si>
  <si>
    <t>MSC</t>
    <phoneticPr fontId="1"/>
  </si>
  <si>
    <t>WSA</t>
    <phoneticPr fontId="1"/>
  </si>
  <si>
    <t>WSB</t>
    <phoneticPr fontId="1"/>
  </si>
  <si>
    <t>参加集計団体戦</t>
    <rPh sb="4" eb="6">
      <t>ダンタイ</t>
    </rPh>
    <rPh sb="6" eb="7">
      <t>セン</t>
    </rPh>
    <phoneticPr fontId="1"/>
  </si>
  <si>
    <t>参加集計個人戦</t>
    <rPh sb="4" eb="7">
      <t>コジンセン</t>
    </rPh>
    <phoneticPr fontId="1"/>
  </si>
  <si>
    <t>団体戦</t>
    <rPh sb="0" eb="3">
      <t>ダンタイセン</t>
    </rPh>
    <phoneticPr fontId="1"/>
  </si>
  <si>
    <t>種目</t>
    <rPh sb="0" eb="2">
      <t>シュモク</t>
    </rPh>
    <phoneticPr fontId="35"/>
  </si>
  <si>
    <t>略称</t>
    <rPh sb="0" eb="2">
      <t>リャクショウ</t>
    </rPh>
    <phoneticPr fontId="1"/>
  </si>
  <si>
    <t>団体名</t>
    <rPh sb="0" eb="2">
      <t>ダンタイ</t>
    </rPh>
    <rPh sb="2" eb="3">
      <t>メイ</t>
    </rPh>
    <phoneticPr fontId="35"/>
  </si>
  <si>
    <t>属性</t>
    <rPh sb="0" eb="2">
      <t>ゾクセイ</t>
    </rPh>
    <phoneticPr fontId="35"/>
  </si>
  <si>
    <t>大会名選択⇒</t>
    <rPh sb="0" eb="2">
      <t>タイカイ</t>
    </rPh>
    <rPh sb="3" eb="5">
      <t>センタク</t>
    </rPh>
    <phoneticPr fontId="1"/>
  </si>
  <si>
    <t>　　シートを印刷してください。
　　1ページ　男子複
　　2ページ　単と混合
　　3ページ　団体
　　4ページ　集計
　　以上4ページ印刷されます。
　　必要なページを印刷してください。</t>
    <rPh sb="6" eb="8">
      <t>インサツ</t>
    </rPh>
    <rPh sb="24" eb="27">
      <t>ダンシフク</t>
    </rPh>
    <rPh sb="35" eb="36">
      <t>タン</t>
    </rPh>
    <rPh sb="37" eb="39">
      <t>コンゴウ</t>
    </rPh>
    <rPh sb="47" eb="49">
      <t>ダンタイ</t>
    </rPh>
    <rPh sb="57" eb="59">
      <t>シュウケイ</t>
    </rPh>
    <rPh sb="62" eb="64">
      <t>イジョウ</t>
    </rPh>
    <rPh sb="68" eb="70">
      <t>インサツ</t>
    </rPh>
    <rPh sb="78" eb="80">
      <t>ヒツヨウ</t>
    </rPh>
    <rPh sb="85" eb="87">
      <t>インサツ</t>
    </rPh>
    <phoneticPr fontId="1"/>
  </si>
  <si>
    <t>下記に申込作成要領があります。</t>
    <rPh sb="0" eb="2">
      <t>カキ</t>
    </rPh>
    <rPh sb="3" eb="5">
      <t>モウシコミ</t>
    </rPh>
    <rPh sb="5" eb="7">
      <t>サクセイ</t>
    </rPh>
    <rPh sb="7" eb="9">
      <t>ヨウリョウ</t>
    </rPh>
    <phoneticPr fontId="1"/>
  </si>
  <si>
    <t>MDA</t>
    <phoneticPr fontId="1"/>
  </si>
  <si>
    <t>MDB</t>
    <phoneticPr fontId="1"/>
  </si>
  <si>
    <t>MDC</t>
    <phoneticPr fontId="1"/>
  </si>
  <si>
    <t>WDA</t>
    <phoneticPr fontId="1"/>
  </si>
  <si>
    <t>XA</t>
    <phoneticPr fontId="1"/>
  </si>
  <si>
    <t>XB</t>
    <phoneticPr fontId="1"/>
  </si>
  <si>
    <t>XC</t>
    <phoneticPr fontId="1"/>
  </si>
  <si>
    <t>WDB</t>
    <phoneticPr fontId="1"/>
  </si>
  <si>
    <t>WSC</t>
    <phoneticPr fontId="1"/>
  </si>
  <si>
    <t>WA/WB/WC
以上の選択して下さい</t>
    <rPh sb="9" eb="11">
      <t>イジョウ</t>
    </rPh>
    <rPh sb="12" eb="14">
      <t>センタク</t>
    </rPh>
    <rPh sb="16" eb="17">
      <t>クダ</t>
    </rPh>
    <phoneticPr fontId="1"/>
  </si>
  <si>
    <t>選手番号に
姓名の選手番号を入力</t>
    <rPh sb="0" eb="2">
      <t>センシュ</t>
    </rPh>
    <rPh sb="9" eb="11">
      <t>センシュ</t>
    </rPh>
    <phoneticPr fontId="1"/>
  </si>
  <si>
    <t>選手番号に
姓名の選手番号を入力</t>
    <rPh sb="0" eb="2">
      <t>センシュ</t>
    </rPh>
    <phoneticPr fontId="1"/>
  </si>
  <si>
    <t>選手番号に
姓名の選手番号を入力</t>
    <phoneticPr fontId="1"/>
  </si>
  <si>
    <t>Ver</t>
    <phoneticPr fontId="1"/>
  </si>
  <si>
    <t>直接各セルに手入力お願いいたします。
既存のファイルがあればコピーして形式を選択して貼り付け（値）</t>
    <rPh sb="0" eb="2">
      <t>チョクセツ</t>
    </rPh>
    <rPh sb="2" eb="3">
      <t>カク</t>
    </rPh>
    <rPh sb="6" eb="7">
      <t>テ</t>
    </rPh>
    <rPh sb="7" eb="9">
      <t>ニュウリョク</t>
    </rPh>
    <rPh sb="10" eb="11">
      <t>ネガ</t>
    </rPh>
    <rPh sb="35" eb="37">
      <t>ケイシキ</t>
    </rPh>
    <rPh sb="38" eb="40">
      <t>センタク</t>
    </rPh>
    <rPh sb="42" eb="43">
      <t>ハ</t>
    </rPh>
    <rPh sb="44" eb="45">
      <t>ツ</t>
    </rPh>
    <rPh sb="47" eb="48">
      <t>アタイ</t>
    </rPh>
    <phoneticPr fontId="1"/>
  </si>
  <si>
    <t xml:space="preserve">選択して下さい </t>
  </si>
  <si>
    <t xml:space="preserve">選択してください </t>
  </si>
  <si>
    <t>他のチームの時
のみ番号入力</t>
    <rPh sb="0" eb="1">
      <t>タ</t>
    </rPh>
    <rPh sb="6" eb="7">
      <t>トキ</t>
    </rPh>
    <rPh sb="10" eb="12">
      <t>バンゴウ</t>
    </rPh>
    <rPh sb="12" eb="14">
      <t>ニュウリョク</t>
    </rPh>
    <phoneticPr fontId="1"/>
  </si>
  <si>
    <r>
      <rPr>
        <sz val="12"/>
        <rFont val="ＭＳ Ｐゴシック"/>
        <family val="3"/>
        <charset val="128"/>
      </rPr>
      <t>下の団体リストから選択</t>
    </r>
    <r>
      <rPr>
        <sz val="11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（姓を入力すると団体名が表示）</t>
    </r>
    <r>
      <rPr>
        <sz val="11"/>
        <rFont val="ＭＳ Ｐゴシック"/>
        <family val="3"/>
        <charset val="128"/>
      </rPr>
      <t xml:space="preserve">
他のチーム　→　番号入力
</t>
    </r>
    <r>
      <rPr>
        <sz val="11"/>
        <color rgb="FFFF0000"/>
        <rFont val="ＭＳ Ｐゴシック"/>
        <family val="3"/>
        <charset val="128"/>
      </rPr>
      <t>自分のチーム</t>
    </r>
    <r>
      <rPr>
        <sz val="11"/>
        <rFont val="ＭＳ Ｐゴシック"/>
        <family val="3"/>
        <charset val="128"/>
      </rPr>
      <t>　→　</t>
    </r>
    <r>
      <rPr>
        <sz val="11"/>
        <color rgb="FFFF0000"/>
        <rFont val="ＭＳ Ｐゴシック"/>
        <family val="3"/>
        <charset val="128"/>
      </rPr>
      <t>空白</t>
    </r>
    <r>
      <rPr>
        <sz val="11"/>
        <rFont val="ＭＳ Ｐゴシック"/>
        <family val="3"/>
        <charset val="128"/>
      </rPr>
      <t xml:space="preserve">
　　　　　　</t>
    </r>
    <r>
      <rPr>
        <b/>
        <sz val="11"/>
        <color rgb="FFFF0000"/>
        <rFont val="ＭＳ Ｐゴシック"/>
        <family val="3"/>
        <charset val="128"/>
      </rPr>
      <t>↓</t>
    </r>
    <rPh sb="0" eb="1">
      <t>シタ</t>
    </rPh>
    <rPh sb="2" eb="4">
      <t>ダンタイ</t>
    </rPh>
    <rPh sb="9" eb="11">
      <t>センタク</t>
    </rPh>
    <rPh sb="13" eb="14">
      <t>セイ</t>
    </rPh>
    <rPh sb="15" eb="17">
      <t>ニュウリョク</t>
    </rPh>
    <rPh sb="20" eb="23">
      <t>ダンタイメイ</t>
    </rPh>
    <rPh sb="24" eb="26">
      <t>ヒョウジ</t>
    </rPh>
    <rPh sb="28" eb="29">
      <t>タ</t>
    </rPh>
    <rPh sb="36" eb="38">
      <t>バンゴウ</t>
    </rPh>
    <rPh sb="38" eb="40">
      <t>ニュウリョク</t>
    </rPh>
    <rPh sb="41" eb="43">
      <t>ジブン</t>
    </rPh>
    <rPh sb="50" eb="52">
      <t>クウハク</t>
    </rPh>
    <phoneticPr fontId="1"/>
  </si>
  <si>
    <t>入力用のビデオがありますのでHPから見てください</t>
    <rPh sb="0" eb="3">
      <t>ニュウリョクヨウ</t>
    </rPh>
    <rPh sb="18" eb="19">
      <t>ミ</t>
    </rPh>
    <phoneticPr fontId="1"/>
  </si>
  <si>
    <t>未登録数</t>
    <rPh sb="0" eb="1">
      <t>ミ</t>
    </rPh>
    <rPh sb="1" eb="3">
      <t>トウロク</t>
    </rPh>
    <rPh sb="3" eb="4">
      <t>スウ</t>
    </rPh>
    <phoneticPr fontId="1"/>
  </si>
  <si>
    <t>未登録者人数</t>
    <rPh sb="0" eb="3">
      <t>ミトウロク</t>
    </rPh>
    <rPh sb="3" eb="4">
      <t>シャ</t>
    </rPh>
    <rPh sb="4" eb="6">
      <t>ニンズウ</t>
    </rPh>
    <phoneticPr fontId="1"/>
  </si>
  <si>
    <r>
      <t>登録する場合下記の団体とダブらない名前を作成してください。なるべく</t>
    </r>
    <r>
      <rPr>
        <sz val="14"/>
        <color rgb="FFFF0000"/>
        <rFont val="ＭＳ Ｐゴシック"/>
        <family val="3"/>
        <charset val="128"/>
      </rPr>
      <t>短くしてください</t>
    </r>
    <rPh sb="0" eb="2">
      <t>トウロク</t>
    </rPh>
    <rPh sb="4" eb="6">
      <t>バアイ</t>
    </rPh>
    <rPh sb="6" eb="8">
      <t>カキ</t>
    </rPh>
    <rPh sb="9" eb="11">
      <t>ダンタイ</t>
    </rPh>
    <rPh sb="17" eb="19">
      <t>ナマエ</t>
    </rPh>
    <rPh sb="20" eb="22">
      <t>サクセイ</t>
    </rPh>
    <rPh sb="33" eb="34">
      <t>ミジカ</t>
    </rPh>
    <phoneticPr fontId="1"/>
  </si>
  <si>
    <t>MDA</t>
  </si>
  <si>
    <t>MDB</t>
  </si>
  <si>
    <t>MDC</t>
  </si>
  <si>
    <t>WDA</t>
  </si>
  <si>
    <t>WDB</t>
  </si>
  <si>
    <t>WDC</t>
  </si>
  <si>
    <t>XA</t>
  </si>
  <si>
    <t>XB</t>
  </si>
  <si>
    <t>XC</t>
  </si>
  <si>
    <t>MSA</t>
  </si>
  <si>
    <t>MSB</t>
  </si>
  <si>
    <t>MSC</t>
  </si>
  <si>
    <t>WSA</t>
  </si>
  <si>
    <t>WSB</t>
  </si>
  <si>
    <t>WSC</t>
  </si>
  <si>
    <t>MDD</t>
    <phoneticPr fontId="1"/>
  </si>
  <si>
    <t>WDD</t>
    <phoneticPr fontId="1"/>
  </si>
  <si>
    <t>MSD</t>
    <phoneticPr fontId="1"/>
  </si>
  <si>
    <t>XD</t>
    <phoneticPr fontId="1"/>
  </si>
  <si>
    <t>WSD</t>
    <phoneticPr fontId="1"/>
  </si>
  <si>
    <t>申込総数</t>
    <rPh sb="0" eb="2">
      <t>モウシコミ</t>
    </rPh>
    <rPh sb="2" eb="4">
      <t>ソウスウ</t>
    </rPh>
    <phoneticPr fontId="1"/>
  </si>
  <si>
    <t>MDD</t>
    <phoneticPr fontId="1"/>
  </si>
  <si>
    <t>WDD</t>
    <phoneticPr fontId="1"/>
  </si>
  <si>
    <t>MSD</t>
    <phoneticPr fontId="1"/>
  </si>
  <si>
    <t>XD</t>
    <phoneticPr fontId="1"/>
  </si>
  <si>
    <t>チーム内順位</t>
    <rPh sb="3" eb="4">
      <t>ナイ</t>
    </rPh>
    <rPh sb="4" eb="6">
      <t>ジュンイ</t>
    </rPh>
    <phoneticPr fontId="1"/>
  </si>
  <si>
    <t>登録なし　（67から追加してください）</t>
    <rPh sb="0" eb="2">
      <t>トウロク</t>
    </rPh>
    <rPh sb="10" eb="12">
      <t>ツイカ</t>
    </rPh>
    <phoneticPr fontId="1"/>
  </si>
  <si>
    <t>小中高</t>
    <rPh sb="0" eb="3">
      <t>ショウチュウコウ</t>
    </rPh>
    <phoneticPr fontId="1"/>
  </si>
  <si>
    <t>小学生人数</t>
    <rPh sb="0" eb="3">
      <t>ショウガクセイ</t>
    </rPh>
    <rPh sb="3" eb="5">
      <t>ニンズウ</t>
    </rPh>
    <phoneticPr fontId="1"/>
  </si>
  <si>
    <t>中高生人数</t>
    <rPh sb="0" eb="2">
      <t>チュウコウ</t>
    </rPh>
    <rPh sb="2" eb="3">
      <t>セイ</t>
    </rPh>
    <rPh sb="3" eb="5">
      <t>ニンズウ</t>
    </rPh>
    <phoneticPr fontId="1"/>
  </si>
  <si>
    <t>(未登録人数＊＠500)</t>
    <phoneticPr fontId="1"/>
  </si>
  <si>
    <t>(小学生＊-＠1000)</t>
    <rPh sb="1" eb="4">
      <t>ショウガクセイ</t>
    </rPh>
    <phoneticPr fontId="1"/>
  </si>
  <si>
    <t>一般男子団体</t>
    <rPh sb="0" eb="2">
      <t>イッパン</t>
    </rPh>
    <rPh sb="2" eb="4">
      <t>ダンシ</t>
    </rPh>
    <rPh sb="4" eb="6">
      <t>ダンタイ</t>
    </rPh>
    <phoneticPr fontId="1"/>
  </si>
  <si>
    <t>一般女子団体</t>
    <rPh sb="0" eb="2">
      <t>イッパン</t>
    </rPh>
    <rPh sb="2" eb="4">
      <t>ジョシ</t>
    </rPh>
    <rPh sb="4" eb="6">
      <t>ダンタイ</t>
    </rPh>
    <phoneticPr fontId="1"/>
  </si>
  <si>
    <t>小男子団体</t>
    <rPh sb="0" eb="1">
      <t>ショウ</t>
    </rPh>
    <rPh sb="1" eb="3">
      <t>ダンシ</t>
    </rPh>
    <rPh sb="3" eb="5">
      <t>ダンタイ</t>
    </rPh>
    <phoneticPr fontId="1"/>
  </si>
  <si>
    <t>小女子団体</t>
    <rPh sb="0" eb="1">
      <t>ショウ</t>
    </rPh>
    <rPh sb="1" eb="3">
      <t>ジョシ</t>
    </rPh>
    <rPh sb="3" eb="5">
      <t>ダンタイ</t>
    </rPh>
    <phoneticPr fontId="1"/>
  </si>
  <si>
    <t>中高男子団体</t>
    <rPh sb="0" eb="2">
      <t>チュウコウ</t>
    </rPh>
    <rPh sb="2" eb="4">
      <t>ダンシ</t>
    </rPh>
    <rPh sb="4" eb="6">
      <t>ダンタイ</t>
    </rPh>
    <phoneticPr fontId="1"/>
  </si>
  <si>
    <t>中高女子団体</t>
    <rPh sb="0" eb="2">
      <t>チュウコウ</t>
    </rPh>
    <rPh sb="2" eb="6">
      <t>ジョシダンタイ</t>
    </rPh>
    <phoneticPr fontId="1"/>
  </si>
  <si>
    <r>
      <t xml:space="preserve">小学生
中高生
</t>
    </r>
    <r>
      <rPr>
        <b/>
        <sz val="8"/>
        <color rgb="FFFF0000"/>
        <rFont val="ＭＳ Ｐゴシック"/>
        <family val="3"/>
        <charset val="128"/>
      </rPr>
      <t>参加費計算の時必要なので必ず選択してください</t>
    </r>
    <rPh sb="0" eb="3">
      <t>ショウガクセイ</t>
    </rPh>
    <rPh sb="4" eb="6">
      <t>チュウコウ</t>
    </rPh>
    <rPh sb="6" eb="7">
      <t>セイ</t>
    </rPh>
    <rPh sb="8" eb="11">
      <t>サンカヒ</t>
    </rPh>
    <rPh sb="11" eb="13">
      <t>ケイサン</t>
    </rPh>
    <rPh sb="14" eb="15">
      <t>トキ</t>
    </rPh>
    <rPh sb="15" eb="17">
      <t>ヒツヨウ</t>
    </rPh>
    <rPh sb="20" eb="21">
      <t>カナラ</t>
    </rPh>
    <rPh sb="22" eb="24">
      <t>センタク</t>
    </rPh>
    <phoneticPr fontId="1"/>
  </si>
  <si>
    <t>(中高＊-＠500)</t>
    <rPh sb="1" eb="3">
      <t>チュウコウ</t>
    </rPh>
    <phoneticPr fontId="1"/>
  </si>
  <si>
    <t>確認印刷について  (印刷データは送付必要ありません)</t>
    <rPh sb="0" eb="2">
      <t>カクニン</t>
    </rPh>
    <rPh sb="2" eb="4">
      <t>インサツ</t>
    </rPh>
    <rPh sb="11" eb="13">
      <t>インサツ</t>
    </rPh>
    <rPh sb="17" eb="19">
      <t>ソウフ</t>
    </rPh>
    <rPh sb="19" eb="21">
      <t>ヒツヨウ</t>
    </rPh>
    <phoneticPr fontId="1"/>
  </si>
  <si>
    <t>振込予定日</t>
    <rPh sb="0" eb="2">
      <t>フリコミ</t>
    </rPh>
    <rPh sb="2" eb="5">
      <t>ヨテイビ</t>
    </rPh>
    <phoneticPr fontId="1"/>
  </si>
  <si>
    <t>入力例　　4/1</t>
    <rPh sb="0" eb="2">
      <t>ニュウリョク</t>
    </rPh>
    <rPh sb="2" eb="3">
      <t>レイ</t>
    </rPh>
    <phoneticPr fontId="1"/>
  </si>
  <si>
    <t>入賞（個人戦）された時、ＨＰに写真を掲載しております。</t>
    <rPh sb="0" eb="2">
      <t>ニュウショウ</t>
    </rPh>
    <rPh sb="3" eb="6">
      <t>コジンセン</t>
    </rPh>
    <rPh sb="10" eb="11">
      <t>トキ</t>
    </rPh>
    <rPh sb="15" eb="17">
      <t>シャシン</t>
    </rPh>
    <rPh sb="18" eb="20">
      <t>ケイサイ</t>
    </rPh>
    <phoneticPr fontId="1"/>
  </si>
  <si>
    <t>氏名</t>
    <rPh sb="0" eb="2">
      <t>シメイ</t>
    </rPh>
    <phoneticPr fontId="1"/>
  </si>
  <si>
    <t>団体名</t>
    <rPh sb="0" eb="3">
      <t>ダンタイメイ</t>
    </rPh>
    <phoneticPr fontId="1"/>
  </si>
  <si>
    <t>選手
番号</t>
    <rPh sb="0" eb="2">
      <t>センシュ</t>
    </rPh>
    <rPh sb="3" eb="5">
      <t>バンゴウ</t>
    </rPh>
    <phoneticPr fontId="1"/>
  </si>
  <si>
    <t>写真撮影拒否される方いましたら選択して登録お願いします。</t>
    <rPh sb="0" eb="4">
      <t>シャシンサツエイ</t>
    </rPh>
    <rPh sb="4" eb="6">
      <t>キョヒ</t>
    </rPh>
    <rPh sb="9" eb="10">
      <t>カタ</t>
    </rPh>
    <rPh sb="15" eb="17">
      <t>センタク</t>
    </rPh>
    <rPh sb="19" eb="21">
      <t>トウロク</t>
    </rPh>
    <rPh sb="22" eb="23">
      <t>ネガ</t>
    </rPh>
    <phoneticPr fontId="1"/>
  </si>
  <si>
    <t>個人戦参加料合計</t>
    <rPh sb="0" eb="3">
      <t>コジンセン</t>
    </rPh>
    <rPh sb="3" eb="5">
      <t>サンカ</t>
    </rPh>
    <rPh sb="5" eb="6">
      <t>リョウ</t>
    </rPh>
    <rPh sb="6" eb="8">
      <t>ゴウケイ</t>
    </rPh>
    <phoneticPr fontId="1"/>
  </si>
  <si>
    <t>団体戦参加合計</t>
    <rPh sb="0" eb="2">
      <t>ダンタイ</t>
    </rPh>
    <rPh sb="2" eb="3">
      <t>セン</t>
    </rPh>
    <rPh sb="3" eb="5">
      <t>サンカ</t>
    </rPh>
    <rPh sb="5" eb="7">
      <t>ゴウケイ</t>
    </rPh>
    <phoneticPr fontId="1"/>
  </si>
  <si>
    <t>参加費合計金額</t>
    <rPh sb="0" eb="3">
      <t>サンカヒ</t>
    </rPh>
    <rPh sb="3" eb="5">
      <t>ゴウケイ</t>
    </rPh>
    <rPh sb="5" eb="7">
      <t>キンガク</t>
    </rPh>
    <phoneticPr fontId="1"/>
  </si>
  <si>
    <t>団体戦参加合計</t>
    <phoneticPr fontId="1"/>
  </si>
  <si>
    <t>参加費合計</t>
    <rPh sb="0" eb="3">
      <t>サンカヒ</t>
    </rPh>
    <rPh sb="3" eb="5">
      <t>ゴウケイ</t>
    </rPh>
    <phoneticPr fontId="1"/>
  </si>
  <si>
    <t>写真拒否１</t>
    <rPh sb="0" eb="2">
      <t>シャシン</t>
    </rPh>
    <rPh sb="2" eb="4">
      <t>キョヒ</t>
    </rPh>
    <phoneticPr fontId="1"/>
  </si>
  <si>
    <t>写真拒否２</t>
    <rPh sb="0" eb="2">
      <t>シャシン</t>
    </rPh>
    <rPh sb="2" eb="4">
      <t>キョヒ</t>
    </rPh>
    <phoneticPr fontId="1"/>
  </si>
  <si>
    <t>写真拒否３</t>
    <rPh sb="0" eb="2">
      <t>シャシン</t>
    </rPh>
    <rPh sb="2" eb="4">
      <t>キョヒ</t>
    </rPh>
    <phoneticPr fontId="1"/>
  </si>
  <si>
    <t>写真拒否４</t>
    <rPh sb="0" eb="2">
      <t>シャシン</t>
    </rPh>
    <rPh sb="2" eb="4">
      <t>キョヒ</t>
    </rPh>
    <phoneticPr fontId="1"/>
  </si>
  <si>
    <t>写真拒否５</t>
    <rPh sb="0" eb="2">
      <t>シャシン</t>
    </rPh>
    <rPh sb="2" eb="4">
      <t>キョヒ</t>
    </rPh>
    <phoneticPr fontId="1"/>
  </si>
  <si>
    <t>写真拒否６</t>
    <rPh sb="0" eb="2">
      <t>シャシン</t>
    </rPh>
    <rPh sb="2" eb="4">
      <t>キョヒ</t>
    </rPh>
    <phoneticPr fontId="1"/>
  </si>
  <si>
    <t>写真拒否７</t>
    <rPh sb="0" eb="2">
      <t>シャシン</t>
    </rPh>
    <rPh sb="2" eb="4">
      <t>キョヒ</t>
    </rPh>
    <phoneticPr fontId="1"/>
  </si>
  <si>
    <t>振込予定日</t>
    <phoneticPr fontId="1"/>
  </si>
  <si>
    <t>小中高
選択</t>
    <rPh sb="0" eb="1">
      <t>ショウ</t>
    </rPh>
    <rPh sb="1" eb="2">
      <t>チュウ</t>
    </rPh>
    <rPh sb="2" eb="3">
      <t>コウ</t>
    </rPh>
    <rPh sb="4" eb="6">
      <t>センタク</t>
    </rPh>
    <phoneticPr fontId="1"/>
  </si>
  <si>
    <t xml:space="preserve">申込作成要領
①　大会名を選択してください　セルをクリックして　▽　リストの中から大会名を選択してください。
②　申込団体名を入力してください。　５５行から下に団体名があります。団体の番号を入力してください。
　　　団体がない場合は、空いてる場所に作成してください。　登録未登録団体の場所になります。名前は短くしてください。
③　名簿を作成してください。
　　　　１　申込団体名の方は、名前を入力すると登録団体名が表示されます。
　　　　２　他のチームの方は、団体名を下記リストより選択して下さい。表示されます。
　　　　３　生年月日は、通常入力の必要はありません。年代が必要な場合入力をお願いいたします。
④　申し込みを行います。　各種目共通事項
　　　　１　種目選択をしてください。　セルをクリックして　▽　リストの中から種目を選択してください。
　　　　２　選手番号を左のリストを見て選手番号を入力してください。（2段）
　　　　３　種目に対してランクを入力してください。　　種目はランダムに入力していただいてOKです。
⑤　団体戦の入力
　　　　１　赤のセルを選択してリストの中から種目を選択してください。　後は、選手を入力してください。
⑥　印刷
　　　　　印刷については、詳細がありますのそれに従ってください。
</t>
    <rPh sb="0" eb="2">
      <t>モウシコミ</t>
    </rPh>
    <rPh sb="2" eb="4">
      <t>サクセイ</t>
    </rPh>
    <rPh sb="4" eb="6">
      <t>ヨウリョウ</t>
    </rPh>
    <rPh sb="9" eb="12">
      <t>タイカイメイ</t>
    </rPh>
    <rPh sb="13" eb="15">
      <t>センタク</t>
    </rPh>
    <rPh sb="38" eb="39">
      <t>ナカ</t>
    </rPh>
    <rPh sb="41" eb="44">
      <t>タイカイメイ</t>
    </rPh>
    <rPh sb="45" eb="47">
      <t>センタク</t>
    </rPh>
    <rPh sb="57" eb="59">
      <t>モウシコミ</t>
    </rPh>
    <rPh sb="59" eb="62">
      <t>ダンタイメイ</t>
    </rPh>
    <rPh sb="63" eb="65">
      <t>ニュウリョク</t>
    </rPh>
    <rPh sb="75" eb="76">
      <t>ギョウ</t>
    </rPh>
    <rPh sb="78" eb="79">
      <t>シタ</t>
    </rPh>
    <rPh sb="80" eb="83">
      <t>ダンタイメイ</t>
    </rPh>
    <rPh sb="89" eb="91">
      <t>ダンタイ</t>
    </rPh>
    <rPh sb="92" eb="94">
      <t>バンゴウ</t>
    </rPh>
    <rPh sb="95" eb="97">
      <t>ニュウリョク</t>
    </rPh>
    <rPh sb="108" eb="110">
      <t>ダンタイ</t>
    </rPh>
    <rPh sb="113" eb="115">
      <t>バアイ</t>
    </rPh>
    <rPh sb="117" eb="118">
      <t>ア</t>
    </rPh>
    <rPh sb="121" eb="123">
      <t>バショ</t>
    </rPh>
    <rPh sb="124" eb="126">
      <t>サクセイ</t>
    </rPh>
    <rPh sb="134" eb="136">
      <t>トウロク</t>
    </rPh>
    <rPh sb="136" eb="139">
      <t>ミトウロク</t>
    </rPh>
    <rPh sb="139" eb="141">
      <t>ダンタイ</t>
    </rPh>
    <rPh sb="142" eb="144">
      <t>バショ</t>
    </rPh>
    <rPh sb="150" eb="152">
      <t>ナマエ</t>
    </rPh>
    <rPh sb="153" eb="154">
      <t>ミジカ</t>
    </rPh>
    <rPh sb="165" eb="167">
      <t>メイボ</t>
    </rPh>
    <rPh sb="168" eb="170">
      <t>サクセイ</t>
    </rPh>
    <rPh sb="184" eb="186">
      <t>モウシコミ</t>
    </rPh>
    <rPh sb="186" eb="189">
      <t>ダンタイメイ</t>
    </rPh>
    <rPh sb="190" eb="191">
      <t>カタ</t>
    </rPh>
    <rPh sb="193" eb="195">
      <t>ナマエ</t>
    </rPh>
    <rPh sb="196" eb="198">
      <t>ニュウリョク</t>
    </rPh>
    <rPh sb="201" eb="203">
      <t>トウロク</t>
    </rPh>
    <rPh sb="203" eb="206">
      <t>ダンタイメイ</t>
    </rPh>
    <rPh sb="207" eb="209">
      <t>ヒョウジ</t>
    </rPh>
    <rPh sb="221" eb="222">
      <t>タ</t>
    </rPh>
    <rPh sb="227" eb="228">
      <t>カタ</t>
    </rPh>
    <rPh sb="230" eb="233">
      <t>ダンタイメイ</t>
    </rPh>
    <rPh sb="234" eb="236">
      <t>カキ</t>
    </rPh>
    <rPh sb="241" eb="243">
      <t>センタク</t>
    </rPh>
    <rPh sb="245" eb="246">
      <t>クダ</t>
    </rPh>
    <rPh sb="249" eb="251">
      <t>ヒョウジ</t>
    </rPh>
    <rPh sb="263" eb="267">
      <t>セイネンガッピ</t>
    </rPh>
    <rPh sb="269" eb="271">
      <t>ツウジョウ</t>
    </rPh>
    <rPh sb="271" eb="273">
      <t>ニュウリョク</t>
    </rPh>
    <rPh sb="274" eb="276">
      <t>ヒツヨウ</t>
    </rPh>
    <rPh sb="283" eb="285">
      <t>ネンダイ</t>
    </rPh>
    <rPh sb="286" eb="288">
      <t>ヒツヨウ</t>
    </rPh>
    <rPh sb="289" eb="291">
      <t>バアイ</t>
    </rPh>
    <rPh sb="291" eb="293">
      <t>ニュウリョク</t>
    </rPh>
    <rPh sb="295" eb="296">
      <t>ネガ</t>
    </rPh>
    <rPh sb="306" eb="307">
      <t>モウ</t>
    </rPh>
    <rPh sb="308" eb="309">
      <t>コ</t>
    </rPh>
    <rPh sb="311" eb="312">
      <t>オコナ</t>
    </rPh>
    <rPh sb="317" eb="320">
      <t>カクシュモク</t>
    </rPh>
    <rPh sb="320" eb="322">
      <t>キョウツウ</t>
    </rPh>
    <rPh sb="322" eb="324">
      <t>ジコウ</t>
    </rPh>
    <rPh sb="331" eb="333">
      <t>シュモク</t>
    </rPh>
    <rPh sb="333" eb="335">
      <t>センタク</t>
    </rPh>
    <rPh sb="363" eb="365">
      <t>シュモク</t>
    </rPh>
    <rPh sb="366" eb="368">
      <t>センタク</t>
    </rPh>
    <rPh sb="382" eb="386">
      <t>センシュバンゴウ</t>
    </rPh>
    <rPh sb="387" eb="388">
      <t>ヒダリ</t>
    </rPh>
    <rPh sb="393" eb="394">
      <t>ミ</t>
    </rPh>
    <rPh sb="395" eb="397">
      <t>センシュ</t>
    </rPh>
    <rPh sb="397" eb="399">
      <t>バンゴウ</t>
    </rPh>
    <rPh sb="400" eb="402">
      <t>ニュウリョク</t>
    </rPh>
    <rPh sb="411" eb="412">
      <t>ダン</t>
    </rPh>
    <rPh sb="420" eb="422">
      <t>シュモク</t>
    </rPh>
    <rPh sb="423" eb="424">
      <t>タイ</t>
    </rPh>
    <rPh sb="430" eb="432">
      <t>ニュウリョク</t>
    </rPh>
    <rPh sb="441" eb="443">
      <t>シュモク</t>
    </rPh>
    <rPh sb="449" eb="451">
      <t>ニュウリョク</t>
    </rPh>
    <rPh sb="466" eb="469">
      <t>ダンタイセン</t>
    </rPh>
    <rPh sb="470" eb="472">
      <t>ニュウリョク</t>
    </rPh>
    <rPh sb="479" eb="480">
      <t>アカ</t>
    </rPh>
    <rPh sb="484" eb="486">
      <t>センタク</t>
    </rPh>
    <rPh sb="492" eb="493">
      <t>ナカ</t>
    </rPh>
    <rPh sb="495" eb="497">
      <t>シュモク</t>
    </rPh>
    <rPh sb="498" eb="500">
      <t>センタク</t>
    </rPh>
    <rPh sb="508" eb="509">
      <t>アト</t>
    </rPh>
    <rPh sb="511" eb="513">
      <t>センシュ</t>
    </rPh>
    <rPh sb="514" eb="516">
      <t>ニュウリョク</t>
    </rPh>
    <rPh sb="526" eb="528">
      <t>インサツ</t>
    </rPh>
    <rPh sb="534" eb="536">
      <t>インサツ</t>
    </rPh>
    <rPh sb="542" eb="544">
      <t>ショウサイ</t>
    </rPh>
    <rPh sb="553" eb="554">
      <t>シタガ</t>
    </rPh>
    <phoneticPr fontId="1"/>
  </si>
  <si>
    <t>団体戦の時小中高を選択</t>
    <rPh sb="0" eb="3">
      <t>ダンタイセン</t>
    </rPh>
    <rPh sb="4" eb="5">
      <t>トキ</t>
    </rPh>
    <rPh sb="5" eb="6">
      <t>ショウ</t>
    </rPh>
    <rPh sb="6" eb="7">
      <t>チュウ</t>
    </rPh>
    <rPh sb="7" eb="8">
      <t>コウ</t>
    </rPh>
    <rPh sb="9" eb="11">
      <t>センタク</t>
    </rPh>
    <phoneticPr fontId="1"/>
  </si>
  <si>
    <t>個人
　　　　　　　</t>
    <rPh sb="0" eb="2">
      <t>コジン</t>
    </rPh>
    <phoneticPr fontId="1"/>
  </si>
  <si>
    <t>試合単価が異なる場合数式を変更してください</t>
    <rPh sb="0" eb="4">
      <t>シアイタンカ</t>
    </rPh>
    <rPh sb="5" eb="6">
      <t>コト</t>
    </rPh>
    <rPh sb="8" eb="10">
      <t>バアイ</t>
    </rPh>
    <rPh sb="10" eb="12">
      <t>スウシキ</t>
    </rPh>
    <rPh sb="13" eb="15">
      <t>ヘンコウ</t>
    </rPh>
    <phoneticPr fontId="1"/>
  </si>
  <si>
    <t>複のペアーリスト</t>
    <rPh sb="0" eb="1">
      <t>フク</t>
    </rPh>
    <phoneticPr fontId="1"/>
  </si>
  <si>
    <t>複ペアー</t>
    <rPh sb="0" eb="1">
      <t>フク</t>
    </rPh>
    <phoneticPr fontId="1"/>
  </si>
  <si>
    <t>pair
番号</t>
    <rPh sb="5" eb="7">
      <t>バンゴウ</t>
    </rPh>
    <phoneticPr fontId="1"/>
  </si>
  <si>
    <t>ＧＯＧＯ</t>
  </si>
  <si>
    <t>たけのこ</t>
  </si>
  <si>
    <t>ＰＡＮＤＯＲＡ</t>
  </si>
  <si>
    <t>夙川エンジョイ</t>
  </si>
  <si>
    <t>シャトルマリーナ</t>
  </si>
  <si>
    <t>カマリンＢＣ</t>
  </si>
  <si>
    <t>イーストシャトル</t>
  </si>
  <si>
    <t>ｆｕｚｚｙ</t>
  </si>
  <si>
    <t>ＳＣ２１甲陽園</t>
  </si>
  <si>
    <t>藍中学校</t>
  </si>
  <si>
    <t>淺倉</t>
  </si>
  <si>
    <t>荒木</t>
  </si>
  <si>
    <t>市西高</t>
  </si>
  <si>
    <t>上ヶ原</t>
  </si>
  <si>
    <t>植田</t>
  </si>
  <si>
    <t>ＳＣ２１山口</t>
  </si>
  <si>
    <t>大手前大学</t>
  </si>
  <si>
    <t>椛島</t>
  </si>
  <si>
    <t>甲南ラッセン</t>
  </si>
  <si>
    <t>ゴリラスマッシュ</t>
  </si>
  <si>
    <t>塩瀬中</t>
  </si>
  <si>
    <t>品川</t>
  </si>
  <si>
    <t>スカイシャトルズ</t>
  </si>
  <si>
    <t>大社</t>
  </si>
  <si>
    <t>長坂中学校</t>
  </si>
  <si>
    <t>中山</t>
  </si>
  <si>
    <t>林</t>
  </si>
  <si>
    <t>原</t>
  </si>
  <si>
    <t>福田</t>
  </si>
  <si>
    <t>フリー</t>
  </si>
  <si>
    <t>細見</t>
  </si>
  <si>
    <t>宮内</t>
  </si>
  <si>
    <t>宮部</t>
  </si>
  <si>
    <t>フリー</t>
    <phoneticPr fontId="1"/>
  </si>
  <si>
    <t>なし</t>
  </si>
  <si>
    <t>解除キー　2025</t>
    <phoneticPr fontId="1"/>
  </si>
  <si>
    <t>第38回男子・女子団体戦</t>
  </si>
  <si>
    <t>県立西宮高校</t>
  </si>
  <si>
    <t>県立西宮北高校</t>
  </si>
  <si>
    <t>西宮</t>
  </si>
  <si>
    <t>Ｂｕｌｕｔａｎｇｋｉｓ</t>
  </si>
  <si>
    <t>ＫＡＩＭＥＩ</t>
  </si>
  <si>
    <t>ジュアラＢＣ</t>
  </si>
  <si>
    <t>神戸女学院</t>
  </si>
  <si>
    <t>段上ジュニア</t>
  </si>
  <si>
    <t>清廉</t>
  </si>
  <si>
    <t>遊羽弾</t>
  </si>
  <si>
    <t>ＴＡＫＡＧＩ　ＢＣ</t>
  </si>
  <si>
    <t>成徳スマイル</t>
  </si>
  <si>
    <t>仁川学院</t>
  </si>
  <si>
    <t>ＳＫＹ　ＦＡＬＬ</t>
  </si>
  <si>
    <t>県立鳴尾高校</t>
    <rPh sb="0" eb="2">
      <t>ケンリツ</t>
    </rPh>
    <phoneticPr fontId="19"/>
  </si>
  <si>
    <t>ひよどりジュニア</t>
  </si>
  <si>
    <t>プチシャトル</t>
  </si>
  <si>
    <t>ＡＩＳＳ</t>
  </si>
  <si>
    <t>武庫ＢＣ</t>
  </si>
  <si>
    <t>西宮浜義務教育学校</t>
  </si>
  <si>
    <t>市立西宮高校</t>
  </si>
  <si>
    <t>Ｓｕｐｅｒ　Ｂｉｒｄ</t>
  </si>
  <si>
    <t>Ｂｕｄｄｉｎｇ</t>
  </si>
  <si>
    <t>ＤＡＮ・ＤＡＮ・ＤＡＮ</t>
    <phoneticPr fontId="1"/>
  </si>
  <si>
    <t>Ver2025-up2</t>
    <phoneticPr fontId="1"/>
  </si>
  <si>
    <t>無し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</si>
</sst>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00000000000"/>
    <numFmt numFmtId="177" formatCode="[$-F800]dddd\,\ mmmm\ dd\,\ yyyy"/>
    <numFmt numFmtId="178" formatCode="yyyy&quot;年&quot;m&quot;月&quot;d&quot;日&quot;;@"/>
  </numFmts>
  <fonts count="5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2"/>
      <color theme="5" tint="-0.4999847407452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HGP明朝E"/>
      <family val="1"/>
      <charset val="128"/>
    </font>
    <font>
      <sz val="18"/>
      <color rgb="FFFF000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B3FDB7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auto="1"/>
      </left>
      <right style="thick">
        <color rgb="FFFF0000"/>
      </right>
      <top style="medium">
        <color auto="1"/>
      </top>
      <bottom style="thin">
        <color auto="1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mediumDashDotDot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4" fillId="0" borderId="0"/>
  </cellStyleXfs>
  <cellXfs count="411">
    <xf numFmtId="0" fontId="0" fillId="0" borderId="0" xfId="0">
      <alignment vertical="center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 shrinkToFit="1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0" fontId="12" fillId="3" borderId="34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>
      <alignment vertical="center"/>
    </xf>
    <xf numFmtId="0" fontId="18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23" fillId="3" borderId="46" xfId="0" applyFont="1" applyFill="1" applyBorder="1" applyAlignment="1" applyProtection="1">
      <alignment horizontal="center" vertical="top"/>
      <protection locked="0"/>
    </xf>
    <xf numFmtId="0" fontId="4" fillId="0" borderId="15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7" xfId="0" applyFont="1" applyBorder="1" applyAlignment="1">
      <alignment horizontal="distributed" vertical="center" wrapText="1"/>
    </xf>
    <xf numFmtId="0" fontId="4" fillId="0" borderId="3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27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 vertical="center" shrinkToFit="1"/>
    </xf>
    <xf numFmtId="0" fontId="24" fillId="3" borderId="51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3" borderId="27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6" borderId="0" xfId="0" applyFont="1" applyFill="1" applyAlignment="1" applyProtection="1">
      <alignment horizontal="center" vertical="center"/>
      <protection locked="0"/>
    </xf>
    <xf numFmtId="0" fontId="15" fillId="6" borderId="0" xfId="0" applyFont="1" applyFill="1">
      <alignment vertical="center"/>
    </xf>
    <xf numFmtId="0" fontId="15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vertical="center" shrinkToFit="1"/>
    </xf>
    <xf numFmtId="0" fontId="6" fillId="3" borderId="39" xfId="0" applyFont="1" applyFill="1" applyBorder="1" applyAlignment="1" applyProtection="1">
      <alignment horizontal="left" vertical="center" shrinkToFit="1"/>
      <protection locked="0"/>
    </xf>
    <xf numFmtId="0" fontId="15" fillId="8" borderId="0" xfId="0" applyFont="1" applyFill="1">
      <alignment vertical="center"/>
    </xf>
    <xf numFmtId="0" fontId="15" fillId="4" borderId="0" xfId="0" applyFont="1" applyFill="1" applyAlignment="1" applyProtection="1">
      <alignment vertical="center" shrinkToFit="1"/>
      <protection locked="0"/>
    </xf>
    <xf numFmtId="0" fontId="15" fillId="9" borderId="0" xfId="0" applyFont="1" applyFill="1">
      <alignment vertical="center"/>
    </xf>
    <xf numFmtId="0" fontId="15" fillId="9" borderId="0" xfId="0" applyFont="1" applyFill="1" applyAlignment="1">
      <alignment vertical="center" shrinkToFit="1"/>
    </xf>
    <xf numFmtId="0" fontId="0" fillId="9" borderId="0" xfId="0" applyFill="1" applyAlignment="1">
      <alignment vertical="center" shrinkToFit="1"/>
    </xf>
    <xf numFmtId="0" fontId="15" fillId="4" borderId="0" xfId="0" applyFont="1" applyFill="1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29" fillId="4" borderId="0" xfId="0" applyFont="1" applyFill="1" applyAlignment="1">
      <alignment vertical="center" shrinkToFit="1"/>
    </xf>
    <xf numFmtId="0" fontId="0" fillId="6" borderId="0" xfId="0" applyFill="1" applyProtection="1">
      <alignment vertical="center"/>
      <protection locked="0"/>
    </xf>
    <xf numFmtId="0" fontId="4" fillId="0" borderId="52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11" fillId="2" borderId="33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>
      <alignment vertical="center"/>
    </xf>
    <xf numFmtId="0" fontId="31" fillId="0" borderId="0" xfId="0" applyFont="1">
      <alignment vertical="center"/>
    </xf>
    <xf numFmtId="14" fontId="7" fillId="3" borderId="30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7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10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0" xfId="0" applyNumberFormat="1" applyProtection="1">
      <alignment vertical="center"/>
      <protection locked="0"/>
    </xf>
    <xf numFmtId="0" fontId="5" fillId="0" borderId="0" xfId="0" applyFo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19" fillId="7" borderId="31" xfId="0" applyFont="1" applyFill="1" applyBorder="1" applyAlignment="1">
      <alignment horizontal="center" vertical="center"/>
    </xf>
    <xf numFmtId="0" fontId="19" fillId="7" borderId="62" xfId="0" applyFont="1" applyFill="1" applyBorder="1" applyAlignment="1">
      <alignment horizontal="center" vertical="center"/>
    </xf>
    <xf numFmtId="0" fontId="34" fillId="0" borderId="63" xfId="0" applyFont="1" applyBorder="1" applyProtection="1">
      <alignment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vertical="center" shrinkToFit="1"/>
    </xf>
    <xf numFmtId="0" fontId="13" fillId="0" borderId="15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4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vertical="center" shrinkToFit="1"/>
    </xf>
    <xf numFmtId="0" fontId="18" fillId="0" borderId="15" xfId="0" applyFont="1" applyBorder="1" applyAlignment="1" applyProtection="1">
      <alignment vertical="center" shrinkToFit="1"/>
      <protection locked="0"/>
    </xf>
    <xf numFmtId="0" fontId="21" fillId="0" borderId="15" xfId="0" applyFont="1" applyBorder="1" applyAlignment="1" applyProtection="1">
      <alignment vertical="center" shrinkToFit="1"/>
      <protection locked="0"/>
    </xf>
    <xf numFmtId="0" fontId="10" fillId="0" borderId="0" xfId="0" applyFont="1" applyAlignment="1">
      <alignment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0" fontId="39" fillId="0" borderId="0" xfId="5" applyFont="1" applyAlignment="1">
      <alignment horizontal="right" vertical="center"/>
    </xf>
    <xf numFmtId="0" fontId="4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2" fontId="6" fillId="0" borderId="0" xfId="0" applyNumberFormat="1" applyFont="1">
      <alignment vertical="center"/>
    </xf>
    <xf numFmtId="0" fontId="19" fillId="7" borderId="34" xfId="0" applyFont="1" applyFill="1" applyBorder="1" applyAlignment="1">
      <alignment horizontal="center" vertical="center"/>
    </xf>
    <xf numFmtId="0" fontId="34" fillId="0" borderId="36" xfId="0" applyFont="1" applyBorder="1" applyProtection="1">
      <alignment vertical="center"/>
      <protection locked="0"/>
    </xf>
    <xf numFmtId="0" fontId="19" fillId="4" borderId="32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33" fillId="0" borderId="53" xfId="0" applyFont="1" applyBorder="1" applyProtection="1">
      <alignment vertical="center"/>
      <protection locked="0"/>
    </xf>
    <xf numFmtId="0" fontId="33" fillId="0" borderId="54" xfId="0" applyFont="1" applyBorder="1" applyProtection="1">
      <alignment vertical="center"/>
      <protection locked="0"/>
    </xf>
    <xf numFmtId="0" fontId="16" fillId="7" borderId="46" xfId="0" applyFont="1" applyFill="1" applyBorder="1" applyAlignment="1">
      <alignment horizontal="center" vertical="center" shrinkToFit="1"/>
    </xf>
    <xf numFmtId="0" fontId="16" fillId="7" borderId="24" xfId="0" applyFont="1" applyFill="1" applyBorder="1" applyAlignment="1">
      <alignment horizontal="center" vertical="center" shrinkToFit="1"/>
    </xf>
    <xf numFmtId="0" fontId="16" fillId="7" borderId="43" xfId="0" applyFont="1" applyFill="1" applyBorder="1" applyAlignment="1">
      <alignment horizontal="center" vertical="center" shrinkToFit="1"/>
    </xf>
    <xf numFmtId="0" fontId="12" fillId="3" borderId="67" xfId="0" applyFont="1" applyFill="1" applyBorder="1" applyAlignment="1" applyProtection="1">
      <alignment horizontal="center" vertical="center"/>
      <protection locked="0"/>
    </xf>
    <xf numFmtId="0" fontId="12" fillId="3" borderId="66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vertical="center" shrinkToFit="1"/>
      <protection hidden="1"/>
    </xf>
    <xf numFmtId="42" fontId="6" fillId="0" borderId="7" xfId="0" applyNumberFormat="1" applyFont="1" applyBorder="1" applyProtection="1">
      <alignment vertical="center"/>
      <protection hidden="1"/>
    </xf>
    <xf numFmtId="0" fontId="8" fillId="0" borderId="50" xfId="0" applyFont="1" applyBorder="1" applyAlignment="1" applyProtection="1">
      <alignment horizontal="center" vertical="center"/>
      <protection hidden="1"/>
    </xf>
    <xf numFmtId="0" fontId="4" fillId="0" borderId="46" xfId="0" applyFont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4" fillId="0" borderId="43" xfId="0" applyFont="1" applyBorder="1" applyAlignment="1" applyProtection="1">
      <alignment horizontal="left" vertical="center"/>
      <protection hidden="1"/>
    </xf>
    <xf numFmtId="0" fontId="4" fillId="0" borderId="53" xfId="0" applyFont="1" applyBorder="1" applyProtection="1">
      <alignment vertical="center"/>
      <protection hidden="1"/>
    </xf>
    <xf numFmtId="0" fontId="4" fillId="0" borderId="33" xfId="0" applyFont="1" applyBorder="1" applyAlignment="1" applyProtection="1">
      <alignment vertical="center" shrinkToFit="1"/>
      <protection hidden="1"/>
    </xf>
    <xf numFmtId="0" fontId="4" fillId="0" borderId="54" xfId="0" applyFont="1" applyBorder="1" applyProtection="1">
      <alignment vertical="center"/>
      <protection hidden="1"/>
    </xf>
    <xf numFmtId="0" fontId="4" fillId="0" borderId="36" xfId="0" applyFont="1" applyBorder="1" applyAlignment="1" applyProtection="1">
      <alignment vertical="center" shrinkToFit="1"/>
      <protection hidden="1"/>
    </xf>
    <xf numFmtId="0" fontId="4" fillId="0" borderId="57" xfId="0" applyFont="1" applyBorder="1" applyAlignment="1" applyProtection="1">
      <alignment vertical="center" shrinkToFit="1"/>
      <protection hidden="1"/>
    </xf>
    <xf numFmtId="0" fontId="4" fillId="0" borderId="55" xfId="0" applyFont="1" applyBorder="1" applyProtection="1">
      <alignment vertical="center"/>
      <protection hidden="1"/>
    </xf>
    <xf numFmtId="0" fontId="4" fillId="0" borderId="48" xfId="0" applyFont="1" applyBorder="1" applyProtection="1">
      <alignment vertical="center"/>
      <protection hidden="1"/>
    </xf>
    <xf numFmtId="0" fontId="4" fillId="0" borderId="7" xfId="0" applyFont="1" applyBorder="1" applyAlignment="1" applyProtection="1">
      <alignment vertical="center" shrinkToFit="1"/>
      <protection hidden="1"/>
    </xf>
    <xf numFmtId="0" fontId="4" fillId="0" borderId="47" xfId="0" applyFont="1" applyBorder="1" applyProtection="1">
      <alignment vertical="center"/>
      <protection hidden="1"/>
    </xf>
    <xf numFmtId="0" fontId="4" fillId="0" borderId="10" xfId="0" applyFont="1" applyBorder="1" applyAlignment="1" applyProtection="1">
      <alignment vertical="center" shrinkToFit="1"/>
      <protection hidden="1"/>
    </xf>
    <xf numFmtId="0" fontId="4" fillId="0" borderId="56" xfId="0" applyFont="1" applyBorder="1" applyProtection="1">
      <alignment vertical="center"/>
      <protection hidden="1"/>
    </xf>
    <xf numFmtId="0" fontId="4" fillId="0" borderId="30" xfId="0" applyFont="1" applyBorder="1" applyAlignment="1" applyProtection="1">
      <alignment vertical="center" shrinkToFit="1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10" xfId="0" applyFont="1" applyBorder="1" applyAlignment="1" applyProtection="1">
      <alignment horizontal="left" vertical="center"/>
      <protection hidden="1"/>
    </xf>
    <xf numFmtId="0" fontId="33" fillId="0" borderId="55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vertical="center" shrinkToFit="1"/>
      <protection hidden="1"/>
    </xf>
    <xf numFmtId="0" fontId="6" fillId="0" borderId="2" xfId="0" applyFont="1" applyBorder="1" applyAlignment="1" applyProtection="1">
      <alignment horizontal="right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6" xfId="0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center" vertical="center" shrinkToFit="1"/>
      <protection hidden="1"/>
    </xf>
    <xf numFmtId="0" fontId="41" fillId="0" borderId="0" xfId="0" applyFont="1">
      <alignment vertical="center"/>
    </xf>
    <xf numFmtId="0" fontId="6" fillId="0" borderId="2" xfId="0" applyFont="1" applyBorder="1" applyProtection="1">
      <alignment vertical="center"/>
      <protection hidden="1"/>
    </xf>
    <xf numFmtId="42" fontId="6" fillId="0" borderId="10" xfId="0" applyNumberFormat="1" applyFont="1" applyBorder="1" applyProtection="1">
      <alignment vertical="center"/>
      <protection hidden="1"/>
    </xf>
    <xf numFmtId="0" fontId="8" fillId="0" borderId="0" xfId="0" applyFont="1">
      <alignment vertical="center"/>
    </xf>
    <xf numFmtId="0" fontId="43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9" fillId="15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42" fontId="0" fillId="0" borderId="0" xfId="0" applyNumberFormat="1" applyProtection="1">
      <alignment vertical="center"/>
      <protection locked="0"/>
    </xf>
    <xf numFmtId="0" fontId="34" fillId="0" borderId="33" xfId="0" applyFont="1" applyBorder="1" applyAlignment="1" applyProtection="1">
      <alignment vertical="center" shrinkToFit="1"/>
      <protection locked="0"/>
    </xf>
    <xf numFmtId="0" fontId="34" fillId="0" borderId="63" xfId="0" applyFont="1" applyBorder="1" applyAlignment="1" applyProtection="1">
      <alignment vertical="center" shrinkToFit="1"/>
      <protection locked="0"/>
    </xf>
    <xf numFmtId="0" fontId="17" fillId="5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 hidden="1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45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8" fillId="3" borderId="4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14" fontId="7" fillId="3" borderId="46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24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4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hidden="1"/>
    </xf>
    <xf numFmtId="0" fontId="1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right" vertical="center" shrinkToFit="1"/>
      <protection hidden="1"/>
    </xf>
    <xf numFmtId="0" fontId="4" fillId="0" borderId="2" xfId="0" applyFont="1" applyBorder="1" applyProtection="1">
      <alignment vertical="center"/>
      <protection hidden="1"/>
    </xf>
    <xf numFmtId="0" fontId="4" fillId="0" borderId="2" xfId="0" applyFont="1" applyBorder="1" applyAlignment="1">
      <alignment vertical="center" shrinkToFit="1"/>
    </xf>
    <xf numFmtId="0" fontId="4" fillId="0" borderId="5" xfId="0" applyFont="1" applyBorder="1">
      <alignment vertical="center"/>
    </xf>
    <xf numFmtId="42" fontId="6" fillId="0" borderId="83" xfId="0" applyNumberFormat="1" applyFont="1" applyBorder="1" applyAlignment="1">
      <alignment horizontal="center" vertical="center"/>
    </xf>
    <xf numFmtId="42" fontId="6" fillId="0" borderId="85" xfId="0" applyNumberFormat="1" applyFont="1" applyBorder="1" applyProtection="1">
      <alignment vertical="center"/>
      <protection hidden="1"/>
    </xf>
    <xf numFmtId="0" fontId="4" fillId="0" borderId="87" xfId="0" applyFont="1" applyBorder="1" applyProtection="1">
      <alignment vertical="center"/>
      <protection hidden="1"/>
    </xf>
    <xf numFmtId="42" fontId="6" fillId="0" borderId="88" xfId="0" applyNumberFormat="1" applyFont="1" applyBorder="1" applyProtection="1">
      <alignment vertical="center"/>
      <protection hidden="1"/>
    </xf>
    <xf numFmtId="0" fontId="6" fillId="0" borderId="0" xfId="0" applyFont="1" applyAlignment="1">
      <alignment vertical="top" wrapText="1"/>
    </xf>
    <xf numFmtId="0" fontId="6" fillId="0" borderId="82" xfId="0" applyFont="1" applyBorder="1" applyAlignment="1">
      <alignment vertical="top" wrapText="1"/>
    </xf>
    <xf numFmtId="0" fontId="4" fillId="0" borderId="89" xfId="0" applyFont="1" applyBorder="1" applyAlignment="1">
      <alignment horizontal="center" vertical="center"/>
    </xf>
    <xf numFmtId="0" fontId="43" fillId="3" borderId="76" xfId="0" applyFont="1" applyFill="1" applyBorder="1" applyAlignment="1" applyProtection="1">
      <alignment horizontal="center" vertical="center" shrinkToFit="1"/>
      <protection locked="0"/>
    </xf>
    <xf numFmtId="0" fontId="6" fillId="0" borderId="91" xfId="0" applyFont="1" applyBorder="1" applyProtection="1">
      <alignment vertical="center"/>
      <protection hidden="1"/>
    </xf>
    <xf numFmtId="0" fontId="6" fillId="0" borderId="91" xfId="0" applyFont="1" applyBorder="1" applyAlignment="1" applyProtection="1">
      <alignment horizontal="right" vertical="center" shrinkToFit="1"/>
      <protection hidden="1"/>
    </xf>
    <xf numFmtId="42" fontId="6" fillId="0" borderId="92" xfId="0" applyNumberFormat="1" applyFont="1" applyBorder="1" applyProtection="1">
      <alignment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Protection="1">
      <alignment vertical="center"/>
      <protection hidden="1"/>
    </xf>
    <xf numFmtId="0" fontId="6" fillId="0" borderId="5" xfId="0" applyFont="1" applyBorder="1" applyAlignment="1" applyProtection="1">
      <alignment horizontal="right" vertical="center" shrinkToFit="1"/>
      <protection hidden="1"/>
    </xf>
    <xf numFmtId="42" fontId="6" fillId="0" borderId="30" xfId="0" applyNumberFormat="1" applyFont="1" applyBorder="1" applyProtection="1">
      <alignment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Protection="1">
      <alignment vertical="center"/>
      <protection hidden="1"/>
    </xf>
    <xf numFmtId="0" fontId="6" fillId="0" borderId="9" xfId="0" applyFont="1" applyBorder="1" applyAlignment="1" applyProtection="1">
      <alignment horizontal="right" vertical="center" shrinkToFit="1"/>
      <protection hidden="1"/>
    </xf>
    <xf numFmtId="0" fontId="6" fillId="0" borderId="75" xfId="0" applyFont="1" applyBorder="1" applyAlignment="1">
      <alignment horizontal="right" vertical="center"/>
    </xf>
    <xf numFmtId="0" fontId="6" fillId="0" borderId="75" xfId="0" applyFont="1" applyBorder="1" applyAlignment="1" applyProtection="1">
      <alignment horizontal="right" vertical="center"/>
      <protection hidden="1"/>
    </xf>
    <xf numFmtId="42" fontId="4" fillId="0" borderId="94" xfId="0" applyNumberFormat="1" applyFont="1" applyBorder="1" applyAlignment="1">
      <alignment horizontal="right" vertical="center"/>
    </xf>
    <xf numFmtId="42" fontId="6" fillId="0" borderId="94" xfId="0" applyNumberFormat="1" applyFont="1" applyBorder="1" applyAlignment="1" applyProtection="1">
      <alignment horizontal="right" vertical="center"/>
      <protection hidden="1"/>
    </xf>
    <xf numFmtId="42" fontId="11" fillId="0" borderId="94" xfId="0" applyNumberFormat="1" applyFont="1" applyBorder="1" applyAlignment="1" applyProtection="1">
      <alignment horizontal="right" vertical="center"/>
      <protection hidden="1"/>
    </xf>
    <xf numFmtId="42" fontId="50" fillId="7" borderId="94" xfId="0" applyNumberFormat="1" applyFont="1" applyFill="1" applyBorder="1" applyAlignment="1" applyProtection="1">
      <alignment horizontal="right" vertical="center"/>
      <protection hidden="1"/>
    </xf>
    <xf numFmtId="42" fontId="50" fillId="7" borderId="10" xfId="0" applyNumberFormat="1" applyFont="1" applyFill="1" applyBorder="1" applyProtection="1">
      <alignment vertical="center"/>
      <protection hidden="1"/>
    </xf>
    <xf numFmtId="42" fontId="50" fillId="4" borderId="0" xfId="0" applyNumberFormat="1" applyFont="1" applyFill="1" applyAlignment="1">
      <alignment vertical="center" shrinkToFit="1"/>
    </xf>
    <xf numFmtId="178" fontId="0" fillId="0" borderId="0" xfId="0" applyNumberFormat="1" applyProtection="1">
      <alignment vertical="center"/>
      <protection locked="0"/>
    </xf>
    <xf numFmtId="0" fontId="6" fillId="3" borderId="90" xfId="0" applyFont="1" applyFill="1" applyBorder="1" applyAlignment="1" applyProtection="1">
      <alignment horizontal="center" vertical="center"/>
      <protection locked="0"/>
    </xf>
    <xf numFmtId="0" fontId="6" fillId="3" borderId="84" xfId="0" applyFont="1" applyFill="1" applyBorder="1" applyAlignment="1" applyProtection="1">
      <alignment horizontal="center" vertical="center"/>
      <protection locked="0"/>
    </xf>
    <xf numFmtId="0" fontId="6" fillId="3" borderId="86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hidden="1"/>
    </xf>
    <xf numFmtId="0" fontId="10" fillId="0" borderId="26" xfId="0" applyFont="1" applyBorder="1" applyProtection="1">
      <alignment vertical="center"/>
      <protection locked="0"/>
    </xf>
    <xf numFmtId="0" fontId="4" fillId="0" borderId="42" xfId="0" applyFont="1" applyBorder="1">
      <alignment vertical="center"/>
    </xf>
    <xf numFmtId="0" fontId="4" fillId="0" borderId="24" xfId="0" applyFont="1" applyBorder="1">
      <alignment vertical="center"/>
    </xf>
    <xf numFmtId="0" fontId="19" fillId="17" borderId="96" xfId="0" applyFont="1" applyFill="1" applyBorder="1" applyAlignment="1">
      <alignment horizontal="center" vertical="center"/>
    </xf>
    <xf numFmtId="0" fontId="19" fillId="17" borderId="97" xfId="0" applyFont="1" applyFill="1" applyBorder="1" applyAlignment="1">
      <alignment horizontal="center" vertical="center"/>
    </xf>
    <xf numFmtId="0" fontId="19" fillId="17" borderId="98" xfId="0" applyFont="1" applyFill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 wrapText="1"/>
    </xf>
    <xf numFmtId="0" fontId="4" fillId="0" borderId="0" xfId="0" applyFont="1" applyAlignment="1">
      <alignment horizontal="center" vertical="center" textRotation="255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6" fillId="5" borderId="78" xfId="0" applyFont="1" applyFill="1" applyBorder="1" applyAlignment="1" applyProtection="1">
      <alignment horizontal="left" vertical="center" wrapText="1"/>
      <protection locked="0"/>
    </xf>
    <xf numFmtId="0" fontId="16" fillId="5" borderId="79" xfId="0" applyFont="1" applyFill="1" applyBorder="1" applyAlignment="1" applyProtection="1">
      <alignment horizontal="left" vertical="center" wrapText="1"/>
      <protection locked="0"/>
    </xf>
    <xf numFmtId="0" fontId="16" fillId="5" borderId="80" xfId="0" applyFont="1" applyFill="1" applyBorder="1" applyAlignment="1" applyProtection="1">
      <alignment horizontal="left" vertical="center" wrapText="1"/>
      <protection locked="0"/>
    </xf>
    <xf numFmtId="0" fontId="16" fillId="5" borderId="81" xfId="0" applyFont="1" applyFill="1" applyBorder="1" applyAlignment="1" applyProtection="1">
      <alignment horizontal="left" vertical="center" wrapText="1"/>
      <protection locked="0"/>
    </xf>
    <xf numFmtId="0" fontId="16" fillId="5" borderId="0" xfId="0" applyFont="1" applyFill="1" applyAlignment="1" applyProtection="1">
      <alignment horizontal="left" vertical="center" wrapText="1"/>
      <protection locked="0"/>
    </xf>
    <xf numFmtId="0" fontId="16" fillId="5" borderId="82" xfId="0" applyFont="1" applyFill="1" applyBorder="1" applyAlignment="1" applyProtection="1">
      <alignment horizontal="left" vertical="center" wrapText="1"/>
      <protection locked="0"/>
    </xf>
    <xf numFmtId="0" fontId="6" fillId="5" borderId="81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6" fillId="5" borderId="82" xfId="0" applyFont="1" applyFill="1" applyBorder="1" applyAlignment="1">
      <alignment horizontal="left" vertical="top" wrapText="1"/>
    </xf>
    <xf numFmtId="0" fontId="27" fillId="0" borderId="41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18" fillId="3" borderId="41" xfId="0" applyFont="1" applyFill="1" applyBorder="1" applyAlignment="1" applyProtection="1">
      <alignment horizontal="center" vertical="center"/>
      <protection locked="0"/>
    </xf>
    <xf numFmtId="0" fontId="18" fillId="3" borderId="44" xfId="0" applyFont="1" applyFill="1" applyBorder="1" applyAlignment="1" applyProtection="1">
      <alignment horizontal="center" vertical="center"/>
      <protection locked="0"/>
    </xf>
    <xf numFmtId="0" fontId="22" fillId="4" borderId="5" xfId="0" applyFont="1" applyFill="1" applyBorder="1" applyAlignment="1" applyProtection="1">
      <alignment horizontal="center" vertical="center" shrinkToFit="1"/>
      <protection locked="0"/>
    </xf>
    <xf numFmtId="0" fontId="22" fillId="4" borderId="2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44" fillId="3" borderId="39" xfId="0" applyFont="1" applyFill="1" applyBorder="1" applyAlignment="1" applyProtection="1">
      <alignment horizontal="center" vertical="center"/>
      <protection locked="0"/>
    </xf>
    <xf numFmtId="0" fontId="44" fillId="3" borderId="21" xfId="0" applyFont="1" applyFill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textRotation="255"/>
    </xf>
    <xf numFmtId="0" fontId="4" fillId="0" borderId="93" xfId="0" applyFont="1" applyBorder="1" applyAlignment="1">
      <alignment horizontal="left" vertical="center" shrinkToFit="1"/>
    </xf>
    <xf numFmtId="0" fontId="4" fillId="0" borderId="75" xfId="0" applyFont="1" applyBorder="1" applyAlignment="1">
      <alignment horizontal="left" vertical="center" shrinkToFit="1"/>
    </xf>
    <xf numFmtId="0" fontId="42" fillId="4" borderId="39" xfId="0" applyFont="1" applyFill="1" applyBorder="1" applyAlignment="1">
      <alignment horizontal="center" vertical="center" wrapText="1"/>
    </xf>
    <xf numFmtId="0" fontId="42" fillId="4" borderId="21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4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22" fillId="13" borderId="45" xfId="0" applyFont="1" applyFill="1" applyBorder="1" applyAlignment="1">
      <alignment horizontal="center" vertical="center" shrinkToFit="1"/>
    </xf>
    <xf numFmtId="0" fontId="22" fillId="13" borderId="22" xfId="0" applyFont="1" applyFill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shrinkToFit="1"/>
    </xf>
    <xf numFmtId="0" fontId="30" fillId="0" borderId="44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38" xfId="0" applyFont="1" applyFill="1" applyBorder="1" applyAlignment="1" applyProtection="1">
      <alignment horizontal="center" vertical="center"/>
      <protection locked="0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center" textRotation="255"/>
    </xf>
    <xf numFmtId="0" fontId="4" fillId="0" borderId="62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 textRotation="255"/>
    </xf>
    <xf numFmtId="0" fontId="45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72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 hidden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7" fillId="5" borderId="29" xfId="0" applyFont="1" applyFill="1" applyBorder="1" applyAlignment="1">
      <alignment horizontal="center" vertical="center"/>
    </xf>
    <xf numFmtId="0" fontId="27" fillId="5" borderId="28" xfId="0" applyFont="1" applyFill="1" applyBorder="1" applyAlignment="1">
      <alignment horizontal="center" vertical="center"/>
    </xf>
    <xf numFmtId="0" fontId="43" fillId="0" borderId="0" xfId="0" applyFont="1" applyAlignment="1" applyProtection="1">
      <alignment horizontal="left" vertical="center" shrinkToFit="1"/>
      <protection hidden="1"/>
    </xf>
    <xf numFmtId="0" fontId="21" fillId="0" borderId="39" xfId="0" applyFont="1" applyBorder="1" applyAlignment="1" applyProtection="1">
      <alignment horizontal="center" vertical="center" shrinkToFit="1"/>
      <protection locked="0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21" fillId="0" borderId="16" xfId="0" applyFont="1" applyBorder="1" applyAlignment="1" applyProtection="1">
      <alignment horizontal="center" vertical="center" shrinkToFit="1"/>
      <protection locked="0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0" fontId="4" fillId="5" borderId="0" xfId="0" applyFont="1" applyFill="1" applyAlignment="1">
      <alignment horizontal="center" vertical="center" shrinkToFit="1"/>
    </xf>
    <xf numFmtId="0" fontId="4" fillId="5" borderId="29" xfId="0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36" fillId="5" borderId="14" xfId="0" applyFont="1" applyFill="1" applyBorder="1" applyAlignment="1" applyProtection="1">
      <alignment horizontal="center" vertical="center" wrapText="1"/>
      <protection locked="0"/>
    </xf>
    <xf numFmtId="0" fontId="37" fillId="5" borderId="16" xfId="0" applyFont="1" applyFill="1" applyBorder="1" applyAlignment="1" applyProtection="1">
      <alignment horizontal="center" vertical="center"/>
      <protection locked="0"/>
    </xf>
    <xf numFmtId="0" fontId="37" fillId="5" borderId="18" xfId="0" applyFont="1" applyFill="1" applyBorder="1" applyAlignment="1" applyProtection="1">
      <alignment horizontal="center" vertical="center"/>
      <protection locked="0"/>
    </xf>
    <xf numFmtId="0" fontId="37" fillId="5" borderId="19" xfId="0" applyFont="1" applyFill="1" applyBorder="1" applyAlignment="1" applyProtection="1">
      <alignment horizontal="center" vertical="center"/>
      <protection locked="0"/>
    </xf>
    <xf numFmtId="0" fontId="37" fillId="5" borderId="20" xfId="0" applyFont="1" applyFill="1" applyBorder="1" applyAlignment="1" applyProtection="1">
      <alignment horizontal="center" vertical="center"/>
      <protection locked="0"/>
    </xf>
    <xf numFmtId="0" fontId="37" fillId="5" borderId="28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77" xfId="0" applyFont="1" applyFill="1" applyBorder="1" applyAlignment="1" applyProtection="1">
      <alignment horizontal="center" vertical="center"/>
      <protection locked="0"/>
    </xf>
    <xf numFmtId="49" fontId="8" fillId="3" borderId="13" xfId="0" applyNumberFormat="1" applyFont="1" applyFill="1" applyBorder="1" applyAlignment="1" applyProtection="1">
      <alignment horizontal="center" vertical="center"/>
      <protection locked="0"/>
    </xf>
    <xf numFmtId="49" fontId="8" fillId="3" borderId="27" xfId="0" applyNumberFormat="1" applyFont="1" applyFill="1" applyBorder="1" applyAlignment="1" applyProtection="1">
      <alignment horizontal="center" vertical="center"/>
      <protection locked="0"/>
    </xf>
    <xf numFmtId="49" fontId="8" fillId="3" borderId="37" xfId="0" applyNumberFormat="1" applyFont="1" applyFill="1" applyBorder="1" applyAlignment="1" applyProtection="1">
      <alignment horizontal="center" vertical="center"/>
      <protection locked="0"/>
    </xf>
    <xf numFmtId="0" fontId="47" fillId="0" borderId="38" xfId="0" applyFont="1" applyBorder="1" applyAlignment="1" applyProtection="1">
      <alignment horizontal="right" vertical="center"/>
      <protection locked="0"/>
    </xf>
    <xf numFmtId="0" fontId="10" fillId="0" borderId="38" xfId="0" applyFont="1" applyBorder="1" applyAlignment="1" applyProtection="1">
      <alignment horizontal="right" vertical="center"/>
      <protection locked="0"/>
    </xf>
    <xf numFmtId="0" fontId="32" fillId="10" borderId="29" xfId="0" applyFont="1" applyFill="1" applyBorder="1" applyAlignment="1">
      <alignment horizontal="center" vertical="center"/>
    </xf>
    <xf numFmtId="0" fontId="32" fillId="4" borderId="29" xfId="0" applyFont="1" applyFill="1" applyBorder="1" applyAlignment="1" applyProtection="1">
      <alignment horizontal="center" vertical="center" shrinkToFit="1"/>
      <protection locked="0"/>
    </xf>
    <xf numFmtId="0" fontId="5" fillId="16" borderId="14" xfId="0" applyFont="1" applyFill="1" applyBorder="1" applyAlignment="1" applyProtection="1">
      <alignment horizontal="center" vertical="center"/>
      <protection locked="0"/>
    </xf>
    <xf numFmtId="0" fontId="5" fillId="16" borderId="16" xfId="0" applyFont="1" applyFill="1" applyBorder="1" applyAlignment="1" applyProtection="1">
      <alignment horizontal="center" vertical="center"/>
      <protection locked="0"/>
    </xf>
    <xf numFmtId="0" fontId="43" fillId="16" borderId="20" xfId="0" applyFont="1" applyFill="1" applyBorder="1" applyAlignment="1" applyProtection="1">
      <alignment horizontal="center" vertical="center"/>
      <protection locked="0"/>
    </xf>
    <xf numFmtId="0" fontId="40" fillId="16" borderId="28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51" fillId="0" borderId="41" xfId="0" applyFont="1" applyBorder="1" applyAlignment="1" applyProtection="1">
      <alignment horizontal="center" wrapText="1"/>
      <protection locked="0"/>
    </xf>
    <xf numFmtId="0" fontId="25" fillId="0" borderId="64" xfId="0" applyFont="1" applyBorder="1" applyAlignment="1" applyProtection="1">
      <alignment horizontal="center"/>
      <protection locked="0"/>
    </xf>
    <xf numFmtId="0" fontId="25" fillId="0" borderId="44" xfId="0" applyFont="1" applyBorder="1" applyAlignment="1" applyProtection="1">
      <alignment horizontal="center"/>
      <protection locked="0"/>
    </xf>
    <xf numFmtId="0" fontId="17" fillId="0" borderId="49" xfId="0" applyFont="1" applyBorder="1" applyAlignment="1" applyProtection="1">
      <alignment horizontal="center" vertical="top" shrinkToFit="1"/>
      <protection hidden="1"/>
    </xf>
    <xf numFmtId="0" fontId="17" fillId="0" borderId="51" xfId="0" applyFont="1" applyBorder="1" applyAlignment="1" applyProtection="1">
      <alignment horizontal="center" vertical="top" shrinkToFit="1"/>
      <protection hidden="1"/>
    </xf>
    <xf numFmtId="0" fontId="49" fillId="2" borderId="41" xfId="0" applyFont="1" applyFill="1" applyBorder="1" applyAlignment="1" applyProtection="1">
      <alignment horizontal="center" wrapText="1" shrinkToFit="1"/>
      <protection locked="0"/>
    </xf>
    <xf numFmtId="0" fontId="49" fillId="2" borderId="44" xfId="0" applyFont="1" applyFill="1" applyBorder="1" applyAlignment="1" applyProtection="1">
      <alignment horizontal="center" shrinkToFit="1"/>
      <protection locked="0"/>
    </xf>
    <xf numFmtId="0" fontId="17" fillId="5" borderId="0" xfId="0" applyFont="1" applyFill="1" applyAlignment="1">
      <alignment horizontal="center" vertical="center"/>
    </xf>
    <xf numFmtId="177" fontId="4" fillId="3" borderId="48" xfId="0" applyNumberFormat="1" applyFont="1" applyFill="1" applyBorder="1" applyAlignment="1" applyProtection="1">
      <alignment horizontal="center" vertical="center"/>
      <protection locked="0"/>
    </xf>
    <xf numFmtId="177" fontId="4" fillId="3" borderId="58" xfId="0" applyNumberFormat="1" applyFont="1" applyFill="1" applyBorder="1" applyAlignment="1" applyProtection="1">
      <alignment horizontal="center" vertical="center"/>
      <protection locked="0"/>
    </xf>
    <xf numFmtId="5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4" borderId="59" xfId="0" applyFont="1" applyFill="1" applyBorder="1" applyAlignment="1" applyProtection="1">
      <alignment horizontal="center" vertical="center"/>
      <protection locked="0" hidden="1"/>
    </xf>
    <xf numFmtId="0" fontId="4" fillId="3" borderId="48" xfId="0" applyFont="1" applyFill="1" applyBorder="1" applyAlignment="1" applyProtection="1">
      <alignment horizontal="center" vertical="center"/>
      <protection hidden="1"/>
    </xf>
    <xf numFmtId="0" fontId="4" fillId="3" borderId="58" xfId="0" applyFont="1" applyFill="1" applyBorder="1" applyAlignment="1" applyProtection="1">
      <alignment horizontal="center" vertical="center"/>
      <protection hidden="1"/>
    </xf>
    <xf numFmtId="176" fontId="4" fillId="3" borderId="48" xfId="0" applyNumberFormat="1" applyFont="1" applyFill="1" applyBorder="1" applyAlignment="1" applyProtection="1">
      <alignment horizontal="center" vertical="center"/>
      <protection hidden="1"/>
    </xf>
    <xf numFmtId="176" fontId="4" fillId="3" borderId="58" xfId="0" applyNumberFormat="1" applyFont="1" applyFill="1" applyBorder="1" applyAlignment="1" applyProtection="1">
      <alignment horizontal="center" vertical="center"/>
      <protection hidden="1"/>
    </xf>
    <xf numFmtId="0" fontId="43" fillId="0" borderId="29" xfId="0" applyFont="1" applyBorder="1" applyAlignment="1" applyProtection="1">
      <alignment horizontal="left" vertical="center" shrinkToFit="1"/>
      <protection hidden="1"/>
    </xf>
    <xf numFmtId="0" fontId="20" fillId="6" borderId="49" xfId="0" applyFont="1" applyFill="1" applyBorder="1" applyAlignment="1">
      <alignment horizontal="center" vertical="center"/>
    </xf>
    <xf numFmtId="0" fontId="20" fillId="6" borderId="51" xfId="0" applyFont="1" applyFill="1" applyBorder="1" applyAlignment="1">
      <alignment horizontal="center" vertical="center"/>
    </xf>
    <xf numFmtId="0" fontId="20" fillId="6" borderId="52" xfId="0" applyFont="1" applyFill="1" applyBorder="1" applyAlignment="1">
      <alignment horizontal="center" vertical="center"/>
    </xf>
    <xf numFmtId="0" fontId="50" fillId="7" borderId="93" xfId="0" applyFont="1" applyFill="1" applyBorder="1" applyAlignment="1" applyProtection="1">
      <alignment horizontal="left" vertical="center"/>
      <protection hidden="1"/>
    </xf>
    <xf numFmtId="0" fontId="50" fillId="7" borderId="75" xfId="0" applyFont="1" applyFill="1" applyBorder="1" applyAlignment="1" applyProtection="1">
      <alignment horizontal="left" vertical="center"/>
      <protection hidden="1"/>
    </xf>
    <xf numFmtId="0" fontId="5" fillId="6" borderId="25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4" fillId="0" borderId="93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center" shrinkToFit="1"/>
      <protection hidden="1"/>
    </xf>
    <xf numFmtId="0" fontId="4" fillId="0" borderId="61" xfId="0" applyFont="1" applyBorder="1" applyAlignment="1">
      <alignment horizontal="center" vertical="center" shrinkToFit="1"/>
    </xf>
    <xf numFmtId="0" fontId="50" fillId="7" borderId="8" xfId="0" applyFont="1" applyFill="1" applyBorder="1" applyAlignment="1" applyProtection="1">
      <alignment horizontal="center" vertical="center"/>
      <protection hidden="1"/>
    </xf>
    <xf numFmtId="0" fontId="50" fillId="7" borderId="9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0" fillId="4" borderId="95" xfId="0" applyFont="1" applyFill="1" applyBorder="1" applyAlignment="1">
      <alignment horizontal="center" vertical="center"/>
    </xf>
    <xf numFmtId="42" fontId="10" fillId="5" borderId="41" xfId="0" applyNumberFormat="1" applyFont="1" applyFill="1" applyBorder="1" applyAlignment="1">
      <alignment horizontal="left" vertical="center" wrapText="1"/>
    </xf>
    <xf numFmtId="42" fontId="10" fillId="5" borderId="64" xfId="0" applyNumberFormat="1" applyFont="1" applyFill="1" applyBorder="1" applyAlignment="1">
      <alignment horizontal="left" vertical="center" wrapText="1"/>
    </xf>
    <xf numFmtId="42" fontId="10" fillId="5" borderId="44" xfId="0" applyNumberFormat="1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6" fillId="11" borderId="0" xfId="0" applyFont="1" applyFill="1" applyAlignment="1">
      <alignment horizontal="left" vertical="top" wrapText="1"/>
    </xf>
    <xf numFmtId="0" fontId="22" fillId="14" borderId="45" xfId="0" applyFont="1" applyFill="1" applyBorder="1" applyAlignment="1">
      <alignment horizontal="center" vertical="center" shrinkToFit="1"/>
    </xf>
    <xf numFmtId="0" fontId="22" fillId="14" borderId="22" xfId="0" applyFont="1" applyFill="1" applyBorder="1" applyAlignment="1">
      <alignment horizontal="center" vertical="center" shrinkToFit="1"/>
    </xf>
    <xf numFmtId="0" fontId="30" fillId="12" borderId="45" xfId="0" applyFont="1" applyFill="1" applyBorder="1" applyAlignment="1">
      <alignment horizontal="center" vertical="center" shrinkToFit="1"/>
    </xf>
    <xf numFmtId="0" fontId="30" fillId="12" borderId="22" xfId="0" applyFont="1" applyFill="1" applyBorder="1" applyAlignment="1">
      <alignment horizontal="center" vertical="center" shrinkToFit="1"/>
    </xf>
    <xf numFmtId="0" fontId="4" fillId="0" borderId="9" xfId="0" applyFont="1" applyBorder="1" applyProtection="1">
      <alignment vertical="center"/>
      <protection hidden="1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_第５４回秋季団体ＰＧ" xfId="5" xr:uid="{00000000-0005-0000-0000-000005000000}"/>
  </cellStyles>
  <dxfs count="0"/>
  <tableStyles count="0" defaultTableStyle="TableStyleMedium9" defaultPivotStyle="PivotStyleLight16"/>
  <colors>
    <mruColors>
      <color rgb="FFFF33CC"/>
      <color rgb="FFCCFFCC"/>
      <color rgb="FFB3FDB7"/>
      <color rgb="FFECF6A2"/>
      <color rgb="FF00B0F0"/>
      <color rgb="FFC0C0C0"/>
      <color rgb="FFCCC0DA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31091</xdr:colOff>
      <xdr:row>1</xdr:row>
      <xdr:rowOff>294736</xdr:rowOff>
    </xdr:from>
    <xdr:to>
      <xdr:col>6</xdr:col>
      <xdr:colOff>221591</xdr:colOff>
      <xdr:row>2</xdr:row>
      <xdr:rowOff>237586</xdr:rowOff>
    </xdr:to>
    <xdr:sp macro="" textlink="">
      <xdr:nvSpPr>
        <xdr:cNvPr id="8" name="強調線吹き出し 2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17860" y="672142"/>
          <a:ext cx="1574321" cy="257354"/>
        </a:xfrm>
        <a:prstGeom prst="accentCallout2">
          <a:avLst>
            <a:gd name="adj1" fmla="val 48380"/>
            <a:gd name="adj2" fmla="val -1104"/>
            <a:gd name="adj3" fmla="val 48380"/>
            <a:gd name="adj4" fmla="val -20474"/>
            <a:gd name="adj5" fmla="val 146045"/>
            <a:gd name="adj6" fmla="val -818"/>
          </a:avLst>
        </a:prstGeom>
        <a:solidFill>
          <a:srgbClr val="FFFF00"/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下から団体番号を入力</a:t>
          </a:r>
        </a:p>
      </xdr:txBody>
    </xdr:sp>
    <xdr:clientData/>
  </xdr:twoCellAnchor>
  <xdr:twoCellAnchor>
    <xdr:from>
      <xdr:col>9</xdr:col>
      <xdr:colOff>267890</xdr:colOff>
      <xdr:row>5</xdr:row>
      <xdr:rowOff>35719</xdr:rowOff>
    </xdr:from>
    <xdr:to>
      <xdr:col>10</xdr:col>
      <xdr:colOff>125015</xdr:colOff>
      <xdr:row>8</xdr:row>
      <xdr:rowOff>71437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6298406" y="1482328"/>
          <a:ext cx="238125" cy="6667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126206</xdr:colOff>
      <xdr:row>0</xdr:row>
      <xdr:rowOff>216694</xdr:rowOff>
    </xdr:from>
    <xdr:to>
      <xdr:col>12</xdr:col>
      <xdr:colOff>127794</xdr:colOff>
      <xdr:row>53</xdr:row>
      <xdr:rowOff>140494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5400000">
          <a:off x="2197100" y="5511800"/>
          <a:ext cx="10591800" cy="1588"/>
        </a:xfrm>
        <a:prstGeom prst="straightConnector1">
          <a:avLst/>
        </a:prstGeom>
        <a:ln w="31750">
          <a:solidFill>
            <a:srgbClr val="FF0000"/>
          </a:solidFill>
          <a:prstDash val="lg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171449</xdr:colOff>
      <xdr:row>48</xdr:row>
      <xdr:rowOff>76201</xdr:rowOff>
    </xdr:from>
    <xdr:to>
      <xdr:col>1</xdr:col>
      <xdr:colOff>174624</xdr:colOff>
      <xdr:row>52</xdr:row>
      <xdr:rowOff>139701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16200000" flipH="1">
          <a:off x="207962" y="10174288"/>
          <a:ext cx="825500" cy="3175"/>
        </a:xfrm>
        <a:prstGeom prst="straightConnector1">
          <a:avLst/>
        </a:prstGeom>
        <a:ln w="31750">
          <a:solidFill>
            <a:srgbClr val="FF0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219076</xdr:colOff>
      <xdr:row>6</xdr:row>
      <xdr:rowOff>95250</xdr:rowOff>
    </xdr:from>
    <xdr:to>
      <xdr:col>2</xdr:col>
      <xdr:colOff>142878</xdr:colOff>
      <xdr:row>7</xdr:row>
      <xdr:rowOff>96840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10800000">
          <a:off x="666751" y="1781175"/>
          <a:ext cx="276227" cy="192090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199126</xdr:colOff>
      <xdr:row>88</xdr:row>
      <xdr:rowOff>164441</xdr:rowOff>
    </xdr:from>
    <xdr:to>
      <xdr:col>11</xdr:col>
      <xdr:colOff>242078</xdr:colOff>
      <xdr:row>94</xdr:row>
      <xdr:rowOff>42413</xdr:rowOff>
    </xdr:to>
    <xdr:sp macro="" textlink="">
      <xdr:nvSpPr>
        <xdr:cNvPr id="7" name="雲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69716" y="17363356"/>
          <a:ext cx="2648848" cy="1010189"/>
        </a:xfrm>
        <a:prstGeom prst="cloudCallout">
          <a:avLst>
            <a:gd name="adj1" fmla="val -140030"/>
            <a:gd name="adj2" fmla="val 7379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8986</xdr:colOff>
      <xdr:row>89</xdr:row>
      <xdr:rowOff>126880</xdr:rowOff>
    </xdr:from>
    <xdr:to>
      <xdr:col>10</xdr:col>
      <xdr:colOff>109807</xdr:colOff>
      <xdr:row>93</xdr:row>
      <xdr:rowOff>4853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771486" y="17514498"/>
          <a:ext cx="1736246" cy="6327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登録なしの団体は、一応短い団体名を入れてください。</a:t>
          </a:r>
          <a:r>
            <a:rPr kumimoji="1" lang="en-US" altLang="ja-JP" sz="1100"/>
            <a:t>68</a:t>
          </a:r>
          <a:r>
            <a:rPr kumimoji="1" lang="ja-JP" altLang="en-US" sz="1100"/>
            <a:t>番から</a:t>
          </a:r>
        </a:p>
      </xdr:txBody>
    </xdr:sp>
    <xdr:clientData/>
  </xdr:twoCellAnchor>
  <xdr:twoCellAnchor>
    <xdr:from>
      <xdr:col>4</xdr:col>
      <xdr:colOff>619125</xdr:colOff>
      <xdr:row>77</xdr:row>
      <xdr:rowOff>161925</xdr:rowOff>
    </xdr:from>
    <xdr:to>
      <xdr:col>8</xdr:col>
      <xdr:colOff>742950</xdr:colOff>
      <xdr:row>83</xdr:row>
      <xdr:rowOff>38100</xdr:rowOff>
    </xdr:to>
    <xdr:sp macro="" textlink="">
      <xdr:nvSpPr>
        <xdr:cNvPr id="11" name="雲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305894" y="15285109"/>
          <a:ext cx="2648848" cy="1008392"/>
        </a:xfrm>
        <a:prstGeom prst="cloudCallout">
          <a:avLst>
            <a:gd name="adj1" fmla="val -105568"/>
            <a:gd name="adj2" fmla="val 746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381000</xdr:colOff>
      <xdr:row>78</xdr:row>
      <xdr:rowOff>152399</xdr:rowOff>
    </xdr:from>
    <xdr:to>
      <xdr:col>8</xdr:col>
      <xdr:colOff>285750</xdr:colOff>
      <xdr:row>82</xdr:row>
      <xdr:rowOff>28575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762375" y="15478124"/>
          <a:ext cx="1743075" cy="638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新規登録団体は３４番から追加してください。</a:t>
          </a:r>
          <a:endParaRPr kumimoji="1" lang="en-US" altLang="ja-JP" sz="1100"/>
        </a:p>
        <a:p>
          <a:r>
            <a:rPr kumimoji="1" lang="ja-JP" altLang="en-US" sz="1100"/>
            <a:t>出来るだけ短い名前で！</a:t>
          </a:r>
        </a:p>
      </xdr:txBody>
    </xdr:sp>
    <xdr:clientData/>
  </xdr:twoCellAnchor>
  <xdr:twoCellAnchor>
    <xdr:from>
      <xdr:col>7</xdr:col>
      <xdr:colOff>314685</xdr:colOff>
      <xdr:row>2</xdr:row>
      <xdr:rowOff>209550</xdr:rowOff>
    </xdr:from>
    <xdr:to>
      <xdr:col>8</xdr:col>
      <xdr:colOff>215661</xdr:colOff>
      <xdr:row>3</xdr:row>
      <xdr:rowOff>44929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EE4EFB05-4AAB-5DA1-BEA8-34508295CCA1}"/>
            </a:ext>
          </a:extLst>
        </xdr:cNvPr>
        <xdr:cNvCxnSpPr/>
      </xdr:nvCxnSpPr>
      <xdr:spPr>
        <a:xfrm>
          <a:off x="5077185" y="901460"/>
          <a:ext cx="350268" cy="86983"/>
        </a:xfrm>
        <a:prstGeom prst="bentConnector3">
          <a:avLst>
            <a:gd name="adj1" fmla="val 50000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86062</xdr:colOff>
      <xdr:row>1</xdr:row>
      <xdr:rowOff>311472</xdr:rowOff>
    </xdr:from>
    <xdr:to>
      <xdr:col>3</xdr:col>
      <xdr:colOff>301723</xdr:colOff>
      <xdr:row>2</xdr:row>
      <xdr:rowOff>218424</xdr:rowOff>
    </xdr:to>
    <xdr:sp macro="" textlink="">
      <xdr:nvSpPr>
        <xdr:cNvPr id="31" name="七角形 30">
          <a:extLst>
            <a:ext uri="{FF2B5EF4-FFF2-40B4-BE49-F238E27FC236}">
              <a16:creationId xmlns:a16="http://schemas.microsoft.com/office/drawing/2014/main" id="{06561081-7D2D-9590-DC93-716DCA32AE12}"/>
            </a:ext>
          </a:extLst>
        </xdr:cNvPr>
        <xdr:cNvSpPr/>
      </xdr:nvSpPr>
      <xdr:spPr>
        <a:xfrm>
          <a:off x="2080920" y="688878"/>
          <a:ext cx="215661" cy="221456"/>
        </a:xfrm>
        <a:prstGeom prst="heptag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１</a:t>
          </a:r>
        </a:p>
      </xdr:txBody>
    </xdr:sp>
    <xdr:clientData/>
  </xdr:twoCellAnchor>
  <xdr:twoCellAnchor>
    <xdr:from>
      <xdr:col>10</xdr:col>
      <xdr:colOff>112323</xdr:colOff>
      <xdr:row>3</xdr:row>
      <xdr:rowOff>124905</xdr:rowOff>
    </xdr:from>
    <xdr:to>
      <xdr:col>11</xdr:col>
      <xdr:colOff>56834</xdr:colOff>
      <xdr:row>4</xdr:row>
      <xdr:rowOff>93745</xdr:rowOff>
    </xdr:to>
    <xdr:sp macro="" textlink="">
      <xdr:nvSpPr>
        <xdr:cNvPr id="32" name="七角形 31">
          <a:extLst>
            <a:ext uri="{FF2B5EF4-FFF2-40B4-BE49-F238E27FC236}">
              <a16:creationId xmlns:a16="http://schemas.microsoft.com/office/drawing/2014/main" id="{D6037477-4945-45B9-90DB-569A64174058}"/>
            </a:ext>
          </a:extLst>
        </xdr:cNvPr>
        <xdr:cNvSpPr/>
      </xdr:nvSpPr>
      <xdr:spPr>
        <a:xfrm>
          <a:off x="6510248" y="1068419"/>
          <a:ext cx="223072" cy="220444"/>
        </a:xfrm>
        <a:prstGeom prst="heptag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２</a:t>
          </a:r>
        </a:p>
      </xdr:txBody>
    </xdr:sp>
    <xdr:clientData/>
  </xdr:twoCellAnchor>
  <xdr:twoCellAnchor>
    <xdr:from>
      <xdr:col>9</xdr:col>
      <xdr:colOff>196453</xdr:colOff>
      <xdr:row>5</xdr:row>
      <xdr:rowOff>178594</xdr:rowOff>
    </xdr:from>
    <xdr:to>
      <xdr:col>9</xdr:col>
      <xdr:colOff>196453</xdr:colOff>
      <xdr:row>6</xdr:row>
      <xdr:rowOff>101203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4BC5FAD9-2A6F-6D33-A0EC-1C55ECDAD09E}"/>
            </a:ext>
          </a:extLst>
        </xdr:cNvPr>
        <xdr:cNvCxnSpPr/>
      </xdr:nvCxnSpPr>
      <xdr:spPr>
        <a:xfrm>
          <a:off x="6226969" y="1625203"/>
          <a:ext cx="0" cy="17264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296532</xdr:colOff>
      <xdr:row>2</xdr:row>
      <xdr:rowOff>0</xdr:rowOff>
    </xdr:from>
    <xdr:to>
      <xdr:col>6</xdr:col>
      <xdr:colOff>519604</xdr:colOff>
      <xdr:row>2</xdr:row>
      <xdr:rowOff>220444</xdr:rowOff>
    </xdr:to>
    <xdr:sp macro="" textlink="">
      <xdr:nvSpPr>
        <xdr:cNvPr id="2" name="七角形 1">
          <a:extLst>
            <a:ext uri="{FF2B5EF4-FFF2-40B4-BE49-F238E27FC236}">
              <a16:creationId xmlns:a16="http://schemas.microsoft.com/office/drawing/2014/main" id="{A6F8F786-525A-4D02-B477-82918E9459CA}"/>
            </a:ext>
          </a:extLst>
        </xdr:cNvPr>
        <xdr:cNvSpPr/>
      </xdr:nvSpPr>
      <xdr:spPr>
        <a:xfrm>
          <a:off x="4367122" y="691910"/>
          <a:ext cx="223072" cy="220444"/>
        </a:xfrm>
        <a:prstGeom prst="heptag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0000"/>
        </a:solidFill>
        <a:ln>
          <a:solidFill>
            <a:srgbClr val="FF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Y1505"/>
  <sheetViews>
    <sheetView showZeros="0" tabSelected="1" zoomScale="106" zoomScaleNormal="106" zoomScaleSheetLayoutView="100" workbookViewId="0">
      <selection activeCell="Q9" sqref="Q9"/>
    </sheetView>
  </sheetViews>
  <sheetFormatPr defaultRowHeight="13.5" x14ac:dyDescent="0.15"/>
  <cols>
    <col min="1" max="1" width="5.875" style="3" customWidth="1"/>
    <col min="2" max="2" width="4.625" style="3" customWidth="1"/>
    <col min="3" max="3" width="15.625" style="3" customWidth="1"/>
    <col min="4" max="7" width="9.125" style="3" customWidth="1"/>
    <col min="8" max="8" width="5.875" style="3" customWidth="1"/>
    <col min="9" max="9" width="10.625" style="3" customWidth="1"/>
    <col min="10" max="10" width="5" style="3" customWidth="1"/>
    <col min="11" max="11" width="3.625" style="3" customWidth="1"/>
    <col min="12" max="12" width="13.625" style="4" customWidth="1"/>
    <col min="13" max="13" width="3.625" style="4" customWidth="1"/>
    <col min="14" max="14" width="6.625" style="4" customWidth="1"/>
    <col min="15" max="16" width="3.625" style="4" customWidth="1"/>
    <col min="17" max="18" width="13.625" style="4" customWidth="1"/>
    <col min="19" max="19" width="3.625" style="3" customWidth="1"/>
    <col min="20" max="20" width="3.625" style="4" customWidth="1"/>
    <col min="21" max="21" width="6.625" style="4" customWidth="1"/>
    <col min="22" max="23" width="3.625" style="4" customWidth="1"/>
    <col min="24" max="25" width="13.625" style="4" customWidth="1"/>
    <col min="26" max="26" width="3.625" style="3" customWidth="1"/>
    <col min="27" max="28" width="3.625" style="4" customWidth="1"/>
    <col min="29" max="29" width="13.625" style="4" customWidth="1"/>
    <col min="30" max="30" width="3.625" style="4" customWidth="1"/>
    <col min="31" max="31" width="6.625" style="4" customWidth="1"/>
    <col min="32" max="32" width="3.625" style="4" customWidth="1"/>
    <col min="33" max="33" width="3.5" style="4" customWidth="1"/>
    <col min="34" max="35" width="13.625" style="4" customWidth="1"/>
    <col min="36" max="36" width="3.625" style="3" customWidth="1"/>
    <col min="37" max="38" width="3.625" style="3" hidden="1" customWidth="1"/>
    <col min="39" max="39" width="3.625" style="4" customWidth="1"/>
    <col min="40" max="40" width="6.625" style="4" customWidth="1"/>
    <col min="41" max="42" width="3.625" style="4" customWidth="1"/>
    <col min="43" max="44" width="13.625" style="4" customWidth="1"/>
    <col min="45" max="45" width="3.625" style="3" customWidth="1"/>
    <col min="46" max="47" width="3.625" style="4" customWidth="1"/>
    <col min="48" max="48" width="13.625" style="4" customWidth="1"/>
    <col min="49" max="50" width="3.625" style="4" customWidth="1"/>
    <col min="51" max="51" width="7.625" style="4" customWidth="1"/>
    <col min="52" max="52" width="3.625" style="4" customWidth="1"/>
    <col min="53" max="53" width="13.625" style="4" customWidth="1"/>
    <col min="54" max="54" width="5.5" style="4" customWidth="1"/>
    <col min="55" max="55" width="4.625" style="4" customWidth="1"/>
    <col min="56" max="56" width="7.625" style="4" customWidth="1"/>
    <col min="57" max="57" width="3.625" style="4" customWidth="1"/>
    <col min="58" max="58" width="13.625" style="4" customWidth="1"/>
    <col min="59" max="59" width="5.5" style="4" customWidth="1"/>
    <col min="60" max="60" width="3.625" style="4" customWidth="1"/>
    <col min="61" max="62" width="4.625" style="4" customWidth="1"/>
    <col min="63" max="64" width="7.625" style="4" customWidth="1"/>
    <col min="65" max="65" width="13.625" style="4" customWidth="1"/>
    <col min="66" max="66" width="2" style="4" customWidth="1"/>
    <col min="67" max="67" width="4.625" style="4" customWidth="1"/>
    <col min="68" max="68" width="10.375" style="4" customWidth="1"/>
    <col min="69" max="69" width="7.625" style="4" customWidth="1"/>
    <col min="70" max="70" width="13.625" style="4" customWidth="1"/>
    <col min="71" max="72" width="9" style="4"/>
    <col min="73" max="76" width="5.125" style="4" hidden="1" customWidth="1"/>
    <col min="77" max="16384" width="9" style="4"/>
  </cols>
  <sheetData>
    <row r="1" spans="1:77" ht="30" customHeight="1" thickBot="1" x14ac:dyDescent="0.2">
      <c r="A1" s="324" t="s">
        <v>97</v>
      </c>
      <c r="B1" s="324"/>
      <c r="C1" s="324"/>
      <c r="D1" s="325" t="s">
        <v>228</v>
      </c>
      <c r="E1" s="325"/>
      <c r="F1" s="325"/>
      <c r="G1" s="325"/>
      <c r="H1" s="325"/>
      <c r="I1" s="325"/>
      <c r="J1" s="325"/>
      <c r="K1" s="325"/>
      <c r="L1" s="325"/>
      <c r="M1" s="64"/>
      <c r="N1" s="345" t="s">
        <v>99</v>
      </c>
      <c r="O1" s="345"/>
      <c r="P1" s="345"/>
      <c r="Q1" s="345"/>
      <c r="R1" s="345"/>
      <c r="S1" s="151"/>
      <c r="V1" s="137"/>
      <c r="W1" s="137"/>
      <c r="X1" s="137"/>
      <c r="Y1" s="137"/>
      <c r="Z1" s="163"/>
      <c r="AA1" s="137"/>
      <c r="AB1" s="137"/>
      <c r="AC1" s="137"/>
      <c r="AD1" s="137"/>
      <c r="AE1" s="64"/>
      <c r="AF1" s="64"/>
      <c r="AG1" s="64"/>
      <c r="AH1" s="64"/>
      <c r="AI1" s="64"/>
      <c r="AJ1" s="163"/>
      <c r="AK1" s="163"/>
      <c r="AL1" s="163"/>
      <c r="AM1" s="64"/>
      <c r="AS1" s="163"/>
      <c r="AU1" s="3"/>
      <c r="BJ1" s="378" t="str">
        <f>D1&amp;"申し込み集計"</f>
        <v>第38回男子・女子団体戦申し込み集計</v>
      </c>
      <c r="BK1" s="378"/>
      <c r="BL1" s="378"/>
      <c r="BM1" s="378"/>
      <c r="BN1" s="378"/>
      <c r="BO1" s="378"/>
      <c r="BP1" s="378"/>
      <c r="BQ1" s="378"/>
      <c r="BR1" s="378"/>
    </row>
    <row r="2" spans="1:77" ht="24.95" customHeight="1" thickBot="1" x14ac:dyDescent="0.2">
      <c r="A2" s="268" t="s">
        <v>66</v>
      </c>
      <c r="B2" s="269"/>
      <c r="C2" s="269"/>
      <c r="D2" s="269"/>
      <c r="E2" s="269"/>
      <c r="F2" s="269"/>
      <c r="G2" s="269"/>
      <c r="H2" s="269"/>
      <c r="I2" s="269"/>
      <c r="J2" s="153"/>
      <c r="K2" s="326" t="s">
        <v>113</v>
      </c>
      <c r="L2" s="327"/>
      <c r="M2" s="31"/>
      <c r="N2" s="268" t="s">
        <v>71</v>
      </c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70"/>
      <c r="AB2" s="397"/>
      <c r="AC2" s="397"/>
      <c r="AD2" s="397"/>
      <c r="AE2" s="268" t="s">
        <v>72</v>
      </c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70"/>
      <c r="AU2" s="69"/>
      <c r="AV2" s="69"/>
      <c r="AY2" s="368" t="s">
        <v>73</v>
      </c>
      <c r="AZ2" s="369"/>
      <c r="BA2" s="369"/>
      <c r="BB2" s="370"/>
      <c r="BD2" s="368" t="s">
        <v>74</v>
      </c>
      <c r="BE2" s="369"/>
      <c r="BF2" s="369"/>
      <c r="BG2" s="370"/>
      <c r="BJ2" s="363" t="s">
        <v>91</v>
      </c>
      <c r="BK2" s="364"/>
      <c r="BL2" s="364"/>
      <c r="BM2" s="365"/>
      <c r="BO2" s="388" t="s">
        <v>90</v>
      </c>
      <c r="BP2" s="389"/>
      <c r="BQ2" s="389"/>
      <c r="BR2" s="390"/>
    </row>
    <row r="3" spans="1:77" ht="20.100000000000001" customHeight="1" thickBot="1" x14ac:dyDescent="0.2">
      <c r="A3" s="301" t="s">
        <v>118</v>
      </c>
      <c r="B3" s="302"/>
      <c r="C3" s="303"/>
      <c r="D3" s="36"/>
      <c r="E3" s="23"/>
      <c r="F3" s="23"/>
      <c r="G3" s="322" t="s">
        <v>186</v>
      </c>
      <c r="H3" s="323"/>
      <c r="I3" s="323"/>
      <c r="J3" s="199"/>
      <c r="K3" s="328" t="s">
        <v>253</v>
      </c>
      <c r="L3" s="329"/>
      <c r="M3" s="23"/>
      <c r="N3" s="287" t="str">
        <f>D1</f>
        <v>第38回男子・女子団体戦</v>
      </c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152"/>
      <c r="AB3" s="31"/>
      <c r="AC3" s="31"/>
      <c r="AD3" s="31"/>
      <c r="AE3" s="287" t="str">
        <f>D1</f>
        <v>第38回男子・女子団体戦</v>
      </c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152"/>
      <c r="AT3" s="88"/>
      <c r="AU3" s="31"/>
      <c r="AV3" s="31"/>
      <c r="AW3" s="88"/>
      <c r="AY3" s="331" t="str">
        <f>D1</f>
        <v>第38回男子・女子団体戦</v>
      </c>
      <c r="AZ3" s="331"/>
      <c r="BA3" s="331"/>
      <c r="BB3" s="331"/>
      <c r="BC3" s="331"/>
      <c r="BD3" s="331"/>
      <c r="BE3" s="331"/>
      <c r="BF3" s="331"/>
      <c r="BG3" s="331"/>
      <c r="BJ3" s="335" t="s">
        <v>27</v>
      </c>
      <c r="BK3" s="336"/>
      <c r="BL3" s="336"/>
      <c r="BM3" s="337"/>
      <c r="BO3" s="391" t="s">
        <v>8</v>
      </c>
      <c r="BP3" s="392"/>
      <c r="BQ3" s="392"/>
      <c r="BR3" s="393"/>
    </row>
    <row r="4" spans="1:77" ht="20.100000000000001" customHeight="1" thickBot="1" x14ac:dyDescent="0.2">
      <c r="A4" s="304"/>
      <c r="B4" s="305"/>
      <c r="C4" s="306"/>
      <c r="D4" s="60" t="s">
        <v>49</v>
      </c>
      <c r="E4" s="24"/>
      <c r="F4" s="341" t="str">
        <f>DBCS(IF(E4="","",IFERROR(VLOOKUP(E4,$B$55:$C$131,2,FALSE),"")))</f>
        <v/>
      </c>
      <c r="G4" s="342"/>
      <c r="H4" s="342"/>
      <c r="I4" s="175" t="s">
        <v>226</v>
      </c>
      <c r="J4" s="338" t="s">
        <v>187</v>
      </c>
      <c r="K4" s="310" t="s">
        <v>161</v>
      </c>
      <c r="L4" s="311"/>
      <c r="Q4" s="398" t="s">
        <v>62</v>
      </c>
      <c r="R4" s="398"/>
      <c r="S4" s="95"/>
      <c r="T4" s="140"/>
      <c r="U4" s="294" t="str">
        <f>AN4</f>
        <v/>
      </c>
      <c r="V4" s="294"/>
      <c r="W4" s="294"/>
      <c r="X4" s="294"/>
      <c r="Y4" s="294"/>
      <c r="Z4" s="95"/>
      <c r="AB4" s="31"/>
      <c r="AC4" s="31"/>
      <c r="AD4" s="31"/>
      <c r="AI4" s="140" t="s">
        <v>62</v>
      </c>
      <c r="AJ4" s="95"/>
      <c r="AK4" s="95"/>
      <c r="AL4" s="95"/>
      <c r="AM4" s="141"/>
      <c r="AN4" s="294" t="str">
        <f>F4</f>
        <v/>
      </c>
      <c r="AO4" s="294"/>
      <c r="AP4" s="294"/>
      <c r="AQ4" s="294"/>
      <c r="AR4" s="294"/>
      <c r="AS4" s="95"/>
      <c r="AU4" s="31"/>
      <c r="AV4" s="31"/>
      <c r="BA4" s="142"/>
      <c r="BB4" s="142" t="s">
        <v>62</v>
      </c>
      <c r="BC4" s="141"/>
      <c r="BD4" s="362" t="str">
        <f>F4</f>
        <v/>
      </c>
      <c r="BE4" s="362"/>
      <c r="BF4" s="362"/>
      <c r="BG4" s="362"/>
      <c r="BJ4" s="332" t="str">
        <f>F4</f>
        <v/>
      </c>
      <c r="BK4" s="333"/>
      <c r="BL4" s="333"/>
      <c r="BM4" s="334"/>
      <c r="BO4" s="394" t="str">
        <f>F4</f>
        <v/>
      </c>
      <c r="BP4" s="395"/>
      <c r="BQ4" s="395"/>
      <c r="BR4" s="396"/>
    </row>
    <row r="5" spans="1:77" ht="20.100000000000001" customHeight="1" x14ac:dyDescent="0.15">
      <c r="A5" s="304"/>
      <c r="B5" s="305"/>
      <c r="C5" s="306"/>
      <c r="D5" s="32" t="s">
        <v>26</v>
      </c>
      <c r="E5" s="316"/>
      <c r="F5" s="317"/>
      <c r="G5" s="317"/>
      <c r="H5" s="317"/>
      <c r="I5" s="318"/>
      <c r="J5" s="339"/>
      <c r="K5" s="312"/>
      <c r="L5" s="313"/>
      <c r="O5" s="399" t="s">
        <v>110</v>
      </c>
      <c r="P5" s="400"/>
      <c r="Q5" s="401"/>
      <c r="R5" s="3"/>
      <c r="S5" s="207" t="s">
        <v>150</v>
      </c>
      <c r="T5" s="247" t="s">
        <v>120</v>
      </c>
      <c r="V5" s="399" t="s">
        <v>111</v>
      </c>
      <c r="W5" s="400"/>
      <c r="X5" s="401"/>
      <c r="Y5" s="3"/>
      <c r="Z5" s="207" t="s">
        <v>150</v>
      </c>
      <c r="AA5" s="247" t="s">
        <v>120</v>
      </c>
      <c r="AE5" s="299" t="s">
        <v>70</v>
      </c>
      <c r="AF5" s="299"/>
      <c r="AG5" s="299"/>
      <c r="AH5" s="299"/>
      <c r="AI5" s="37"/>
      <c r="AJ5" s="207" t="s">
        <v>150</v>
      </c>
      <c r="AK5" s="206" t="s">
        <v>191</v>
      </c>
      <c r="AL5" s="207" t="s">
        <v>190</v>
      </c>
      <c r="AM5" s="247" t="s">
        <v>120</v>
      </c>
      <c r="AN5" s="288" t="s">
        <v>112</v>
      </c>
      <c r="AO5" s="289"/>
      <c r="AP5" s="290"/>
      <c r="AQ5" s="145" t="s">
        <v>60</v>
      </c>
      <c r="AR5" s="3"/>
      <c r="AS5" s="207" t="s">
        <v>150</v>
      </c>
      <c r="AT5" s="247" t="s">
        <v>120</v>
      </c>
      <c r="AY5" s="256" t="s">
        <v>83</v>
      </c>
      <c r="AZ5" s="371"/>
      <c r="BA5" s="371"/>
      <c r="BB5" s="372"/>
      <c r="BD5" s="256" t="s">
        <v>109</v>
      </c>
      <c r="BE5" s="371"/>
      <c r="BF5" s="371"/>
      <c r="BG5" s="372"/>
      <c r="BJ5" s="21"/>
      <c r="BK5" s="34" t="s">
        <v>22</v>
      </c>
      <c r="BL5" s="34" t="s">
        <v>23</v>
      </c>
      <c r="BM5" s="35" t="s">
        <v>24</v>
      </c>
      <c r="BO5" s="21"/>
      <c r="BP5" s="34" t="s">
        <v>22</v>
      </c>
      <c r="BQ5" s="34" t="s">
        <v>23</v>
      </c>
      <c r="BR5" s="35" t="s">
        <v>24</v>
      </c>
    </row>
    <row r="6" spans="1:77" ht="20.100000000000001" customHeight="1" thickBot="1" x14ac:dyDescent="0.2">
      <c r="A6" s="307"/>
      <c r="B6" s="308"/>
      <c r="C6" s="309"/>
      <c r="D6" s="33" t="s">
        <v>28</v>
      </c>
      <c r="E6" s="319"/>
      <c r="F6" s="320"/>
      <c r="G6" s="320"/>
      <c r="H6" s="320"/>
      <c r="I6" s="321"/>
      <c r="J6" s="340"/>
      <c r="K6" s="314"/>
      <c r="L6" s="315"/>
      <c r="O6" s="402"/>
      <c r="P6" s="403"/>
      <c r="Q6" s="404"/>
      <c r="R6" s="3"/>
      <c r="S6" s="207"/>
      <c r="T6" s="247"/>
      <c r="V6" s="402"/>
      <c r="W6" s="403"/>
      <c r="X6" s="404"/>
      <c r="Y6" s="3"/>
      <c r="Z6" s="207"/>
      <c r="AA6" s="247"/>
      <c r="AE6" s="300"/>
      <c r="AF6" s="300"/>
      <c r="AG6" s="300"/>
      <c r="AH6" s="300"/>
      <c r="AI6" s="37"/>
      <c r="AJ6" s="207"/>
      <c r="AK6" s="207"/>
      <c r="AL6" s="207"/>
      <c r="AM6" s="247"/>
      <c r="AN6" s="291"/>
      <c r="AO6" s="292"/>
      <c r="AP6" s="293"/>
      <c r="AQ6" s="146" t="s">
        <v>61</v>
      </c>
      <c r="AR6" s="3"/>
      <c r="AS6" s="207"/>
      <c r="AT6" s="247"/>
      <c r="AY6" s="373"/>
      <c r="AZ6" s="374"/>
      <c r="BA6" s="374"/>
      <c r="BB6" s="375"/>
      <c r="BD6" s="373"/>
      <c r="BE6" s="374"/>
      <c r="BF6" s="374"/>
      <c r="BG6" s="375"/>
      <c r="BJ6" s="109">
        <v>1</v>
      </c>
      <c r="BK6" s="110" t="s">
        <v>100</v>
      </c>
      <c r="BL6" s="133">
        <f>COUNTIFS($N$9:$N$48,BK6)</f>
        <v>0</v>
      </c>
      <c r="BM6" s="111">
        <f t="shared" ref="BM6:BM26" si="0">BL6*4000</f>
        <v>0</v>
      </c>
      <c r="BO6" s="109">
        <v>1</v>
      </c>
      <c r="BP6" s="132" t="s">
        <v>155</v>
      </c>
      <c r="BQ6" s="198" t="str">
        <f>IF($I$4="なし",IF(COUNTA(AZ40:AZ49)&gt;=5,3,IF(COUNTA(AZ24:AZ33)&gt;=5,2,IF(COUNTA(AZ9:AZ18)&gt;=5,1,"0"))),0)</f>
        <v>0</v>
      </c>
      <c r="BR6" s="111">
        <f>BQ6*12000</f>
        <v>0</v>
      </c>
      <c r="BY6" s="164"/>
    </row>
    <row r="7" spans="1:77" ht="15" customHeight="1" thickBot="1" x14ac:dyDescent="0.2">
      <c r="A7" s="245" t="s">
        <v>15</v>
      </c>
      <c r="B7" s="243">
        <v>1</v>
      </c>
      <c r="C7" s="250" t="s">
        <v>117</v>
      </c>
      <c r="D7" s="10" t="s">
        <v>2</v>
      </c>
      <c r="E7" s="10" t="s">
        <v>3</v>
      </c>
      <c r="F7" s="10" t="s">
        <v>5</v>
      </c>
      <c r="G7" s="10" t="s">
        <v>4</v>
      </c>
      <c r="H7" s="10" t="s">
        <v>1</v>
      </c>
      <c r="I7" s="62" t="s">
        <v>51</v>
      </c>
      <c r="J7" s="343" t="s">
        <v>184</v>
      </c>
      <c r="K7" s="233" t="s">
        <v>69</v>
      </c>
      <c r="L7" s="254" t="s">
        <v>14</v>
      </c>
      <c r="N7" s="235" t="s">
        <v>55</v>
      </c>
      <c r="O7" s="233" t="s">
        <v>69</v>
      </c>
      <c r="P7" s="252" t="s">
        <v>148</v>
      </c>
      <c r="Q7" s="406" t="s">
        <v>57</v>
      </c>
      <c r="R7" s="264" t="s">
        <v>59</v>
      </c>
      <c r="S7" s="207"/>
      <c r="T7" s="247"/>
      <c r="U7" s="235" t="s">
        <v>55</v>
      </c>
      <c r="V7" s="233" t="s">
        <v>69</v>
      </c>
      <c r="W7" s="252" t="s">
        <v>148</v>
      </c>
      <c r="X7" s="408" t="s">
        <v>54</v>
      </c>
      <c r="Y7" s="264" t="s">
        <v>59</v>
      </c>
      <c r="Z7" s="207"/>
      <c r="AA7" s="247"/>
      <c r="AB7" s="233" t="s">
        <v>69</v>
      </c>
      <c r="AC7" s="254" t="s">
        <v>14</v>
      </c>
      <c r="AD7" s="13"/>
      <c r="AE7" s="235" t="s">
        <v>55</v>
      </c>
      <c r="AF7" s="233" t="s">
        <v>69</v>
      </c>
      <c r="AG7" s="252" t="s">
        <v>148</v>
      </c>
      <c r="AH7" s="295" t="s">
        <v>53</v>
      </c>
      <c r="AI7" s="297" t="s">
        <v>52</v>
      </c>
      <c r="AJ7" s="207"/>
      <c r="AK7" s="207"/>
      <c r="AL7" s="207"/>
      <c r="AM7" s="247"/>
      <c r="AN7" s="235" t="s">
        <v>55</v>
      </c>
      <c r="AO7" s="233" t="s">
        <v>69</v>
      </c>
      <c r="AP7" s="252" t="s">
        <v>148</v>
      </c>
      <c r="AQ7" s="262" t="s">
        <v>58</v>
      </c>
      <c r="AR7" s="264" t="s">
        <v>59</v>
      </c>
      <c r="AS7" s="207"/>
      <c r="AT7" s="247"/>
      <c r="AU7" s="233" t="s">
        <v>69</v>
      </c>
      <c r="AV7" s="254" t="s">
        <v>14</v>
      </c>
      <c r="AY7" s="382"/>
      <c r="AZ7" s="233" t="s">
        <v>69</v>
      </c>
      <c r="BA7" s="229" t="s">
        <v>115</v>
      </c>
      <c r="BB7" s="355" t="str">
        <f>IF(BB22="B","A","")</f>
        <v/>
      </c>
      <c r="BD7" s="231"/>
      <c r="BE7" s="233" t="s">
        <v>69</v>
      </c>
      <c r="BF7" s="229" t="s">
        <v>116</v>
      </c>
      <c r="BG7" s="355" t="str">
        <f>IF(BG22="B","A","")</f>
        <v/>
      </c>
      <c r="BJ7" s="109">
        <v>2</v>
      </c>
      <c r="BK7" s="110" t="s">
        <v>101</v>
      </c>
      <c r="BL7" s="133">
        <f t="shared" ref="BL7:BL9" si="1">COUNTIFS($N$9:$N$48,BK7)</f>
        <v>0</v>
      </c>
      <c r="BM7" s="111">
        <f t="shared" si="0"/>
        <v>0</v>
      </c>
      <c r="BO7" s="109">
        <v>2</v>
      </c>
      <c r="BP7" s="132" t="s">
        <v>156</v>
      </c>
      <c r="BQ7" s="198" t="str">
        <f>IF($I$4="なし",IF(COUNTA(BE40:BE49)&gt;=5,3,IF(COUNTA(BE24:BE33)&gt;=5,2,IF(COUNTA(BE9:BE18)&gt;=5,1,"0"))),0)</f>
        <v>0</v>
      </c>
      <c r="BR7" s="111">
        <f>BQ7*12000</f>
        <v>0</v>
      </c>
      <c r="BU7" s="205" t="s">
        <v>189</v>
      </c>
      <c r="BV7" s="205"/>
      <c r="BW7" s="205"/>
      <c r="BX7" s="205"/>
      <c r="BY7" s="164"/>
    </row>
    <row r="8" spans="1:77" ht="15" customHeight="1" thickBot="1" x14ac:dyDescent="0.2">
      <c r="A8" s="246"/>
      <c r="B8" s="244"/>
      <c r="C8" s="251"/>
      <c r="D8" s="11" t="s">
        <v>6</v>
      </c>
      <c r="E8" s="11" t="s">
        <v>7</v>
      </c>
      <c r="F8" s="11" t="s">
        <v>9</v>
      </c>
      <c r="G8" s="11" t="s">
        <v>10</v>
      </c>
      <c r="H8" s="12" t="s">
        <v>0</v>
      </c>
      <c r="I8" s="61" t="s">
        <v>50</v>
      </c>
      <c r="J8" s="344"/>
      <c r="K8" s="234"/>
      <c r="L8" s="255"/>
      <c r="N8" s="236"/>
      <c r="O8" s="234"/>
      <c r="P8" s="253"/>
      <c r="Q8" s="407"/>
      <c r="R8" s="265"/>
      <c r="S8" s="207"/>
      <c r="T8" s="247"/>
      <c r="U8" s="236"/>
      <c r="V8" s="234"/>
      <c r="W8" s="253"/>
      <c r="X8" s="409"/>
      <c r="Y8" s="265"/>
      <c r="Z8" s="207"/>
      <c r="AA8" s="247"/>
      <c r="AB8" s="234"/>
      <c r="AC8" s="255"/>
      <c r="AD8" s="5"/>
      <c r="AE8" s="236"/>
      <c r="AF8" s="234"/>
      <c r="AG8" s="253"/>
      <c r="AH8" s="296"/>
      <c r="AI8" s="298"/>
      <c r="AJ8" s="207"/>
      <c r="AK8" s="207"/>
      <c r="AL8" s="207"/>
      <c r="AM8" s="247"/>
      <c r="AN8" s="236"/>
      <c r="AO8" s="234"/>
      <c r="AP8" s="253"/>
      <c r="AQ8" s="263"/>
      <c r="AR8" s="265"/>
      <c r="AS8" s="207"/>
      <c r="AT8" s="247"/>
      <c r="AU8" s="234"/>
      <c r="AV8" s="255"/>
      <c r="AY8" s="383"/>
      <c r="AZ8" s="234"/>
      <c r="BA8" s="230"/>
      <c r="BB8" s="356"/>
      <c r="BD8" s="232"/>
      <c r="BE8" s="234"/>
      <c r="BF8" s="230"/>
      <c r="BG8" s="356"/>
      <c r="BJ8" s="109">
        <v>3</v>
      </c>
      <c r="BK8" s="110" t="s">
        <v>102</v>
      </c>
      <c r="BL8" s="133">
        <f t="shared" si="1"/>
        <v>0</v>
      </c>
      <c r="BM8" s="111">
        <f t="shared" si="0"/>
        <v>0</v>
      </c>
      <c r="BO8" s="109">
        <v>3</v>
      </c>
      <c r="BP8" s="166" t="s">
        <v>157</v>
      </c>
      <c r="BQ8" s="198">
        <f>IF($I$4="小",IF(COUNTA(AZ40:AZ49)&gt;=5,3,IF(COUNTA(AZ24:AZ33)&gt;=5,2,IF(COUNTA(AZ9:AZ18)&gt;=5,1,"0"))),0)</f>
        <v>0</v>
      </c>
      <c r="BR8" s="111">
        <f>BQ8*9000</f>
        <v>0</v>
      </c>
      <c r="BU8" s="200" t="s">
        <v>100</v>
      </c>
      <c r="BV8" s="200"/>
      <c r="BW8" s="200" t="s">
        <v>101</v>
      </c>
      <c r="BX8" s="200"/>
    </row>
    <row r="9" spans="1:77" ht="15" customHeight="1" x14ac:dyDescent="0.15">
      <c r="A9" s="6">
        <v>1</v>
      </c>
      <c r="B9" s="38"/>
      <c r="C9" s="134" t="str">
        <f>DBCS(IF(B9&lt;&gt;"",VLOOKUP(B9,$B$55:$C$129,2,FALSE),IF(D9="","",$F$4)))</f>
        <v/>
      </c>
      <c r="D9" s="50"/>
      <c r="E9" s="2"/>
      <c r="F9" s="2"/>
      <c r="G9" s="2"/>
      <c r="H9" s="41"/>
      <c r="I9" s="65"/>
      <c r="J9" s="159"/>
      <c r="K9" s="104">
        <v>1</v>
      </c>
      <c r="L9" s="128" t="str">
        <f>IF(D9="","(未登録)",D9&amp;" "&amp;E9)</f>
        <v>(未登録)</v>
      </c>
      <c r="M9" s="15"/>
      <c r="N9" s="227"/>
      <c r="O9" s="19"/>
      <c r="P9" s="237"/>
      <c r="Q9" s="116" t="str">
        <f t="shared" ref="Q9:Q48" si="2">IF(O9="","",IFERROR(VLOOKUP(O9,$A$9:$L$48,12,FALSE),""))</f>
        <v/>
      </c>
      <c r="R9" s="117" t="str">
        <f>IF(O9="","",IFERROR(VLOOKUP(O9,$A$9:$L$48,3,FALSE),""))</f>
        <v/>
      </c>
      <c r="S9" s="162" t="str">
        <f>IFERROR(IF(T9=1,"",VLOOKUP(O9,$A$9:$J$48,10,FALSE)),"")</f>
        <v/>
      </c>
      <c r="T9" s="3" t="str">
        <f t="shared" ref="T9:T48" si="3">IFERROR(IF(R9="","",IF(COUNTIF($D$55:$D$94,R9)&gt;=1,"",1)),"")</f>
        <v/>
      </c>
      <c r="U9" s="227"/>
      <c r="V9" s="19"/>
      <c r="W9" s="237"/>
      <c r="X9" s="116" t="str">
        <f t="shared" ref="X9:X48" si="4">IF(V9="","",IFERROR(VLOOKUP(V9,$A$9:$L$48,12,FALSE),""))</f>
        <v/>
      </c>
      <c r="Y9" s="117" t="str">
        <f>IF(V9="","",IFERROR(VLOOKUP(V9,$A$9:$L$48,3,FALSE),""))</f>
        <v/>
      </c>
      <c r="Z9" s="162" t="str">
        <f>IFERROR(IF(AA9=1,"",VLOOKUP(V9,$A$9:$J$48,10,FALSE)),"")</f>
        <v/>
      </c>
      <c r="AA9" s="3" t="str">
        <f t="shared" ref="AA9:AA48" si="5">IFERROR(IF(Y9="","",IF(COUNTIF($D$55:$D$94,Y9)&gt;=1,"",1)),"")</f>
        <v/>
      </c>
      <c r="AB9" s="104">
        <v>1</v>
      </c>
      <c r="AC9" s="113" t="str">
        <f>AV9</f>
        <v>(未登録)</v>
      </c>
      <c r="AD9" s="14"/>
      <c r="AE9" s="157"/>
      <c r="AF9" s="16"/>
      <c r="AG9" s="143"/>
      <c r="AH9" s="126" t="str">
        <f t="shared" ref="AH9:AH28" si="6">IF(AF9="","",IFERROR(VLOOKUP(AF9,$A$9:$L$48,12,FALSE),""))</f>
        <v/>
      </c>
      <c r="AI9" s="127" t="str">
        <f>IF(AF9="","",IFERROR(VLOOKUP(AF9,$A$9:$L$48,3,FALSE),""))</f>
        <v/>
      </c>
      <c r="AJ9" s="162" t="str">
        <f>IFERROR(IF(AM9=1,"",VLOOKUP(AF9,$A$9:$J$48,10,FALSE)),"")</f>
        <v/>
      </c>
      <c r="AK9" s="162" t="str">
        <f>IF(AF9="","",IFERROR(VLOOKUP(AF9,$BU$9:$BV$48,2,FALSE),""))</f>
        <v/>
      </c>
      <c r="AL9" s="162" t="str">
        <f>IF(AF9="","",IFERROR(VLOOKUP(AK9,$A$9:$D$48,4,FALSE),""))</f>
        <v/>
      </c>
      <c r="AM9" s="3" t="str">
        <f t="shared" ref="AM9:AM28" si="7">IFERROR(IF(AI9="","",IF(COUNTIF($D$55:$D$94,AI9)&gt;=1,"",1)),"")</f>
        <v/>
      </c>
      <c r="AN9" s="227"/>
      <c r="AO9" s="19"/>
      <c r="AP9" s="237"/>
      <c r="AQ9" s="116" t="str">
        <f t="shared" ref="AQ9:AQ48" si="8">IF(AO9="","",IFERROR(VLOOKUP(AO9,$A$9:$L$48,12,FALSE),""))</f>
        <v/>
      </c>
      <c r="AR9" s="117" t="str">
        <f>IF(AO9="","",IFERROR(VLOOKUP(AO9,$A$9:$L$48,3,FALSE),""))</f>
        <v/>
      </c>
      <c r="AS9" s="162" t="str">
        <f>IFERROR(IF(AT9=1,"",VLOOKUP(AO9,$A$9:$J$48,10,FALSE)),"")</f>
        <v/>
      </c>
      <c r="AT9" s="3" t="str">
        <f t="shared" ref="AT9:AT48" si="9">IFERROR(IF(AR9="","",IF(COUNTIF($D$55:$D$94,AR9)&gt;=1,"",1)),"")</f>
        <v/>
      </c>
      <c r="AU9" s="104">
        <v>1</v>
      </c>
      <c r="AV9" s="113" t="str">
        <f>IF(D9="","(未登録)",D9&amp;" "&amp;E9)</f>
        <v>(未登録)</v>
      </c>
      <c r="AY9" s="21" t="s">
        <v>75</v>
      </c>
      <c r="AZ9" s="89"/>
      <c r="BA9" s="165" t="str">
        <f t="shared" ref="BA9:BA19" si="10">IF(AZ9="","",IFERROR(VLOOKUP(AZ9,$A$8:$L$52,12,FALSE),""))</f>
        <v/>
      </c>
      <c r="BB9" s="93"/>
      <c r="BD9" s="21" t="s">
        <v>75</v>
      </c>
      <c r="BE9" s="89"/>
      <c r="BF9" s="165" t="str">
        <f t="shared" ref="BF9:BF19" si="11">IF(BE9="","",IFERROR(VLOOKUP(BE9,$A$8:$L$52,12,FALSE),""))</f>
        <v/>
      </c>
      <c r="BG9" s="93"/>
      <c r="BJ9" s="109">
        <v>4</v>
      </c>
      <c r="BK9" s="110" t="s">
        <v>144</v>
      </c>
      <c r="BL9" s="133">
        <f t="shared" si="1"/>
        <v>0</v>
      </c>
      <c r="BM9" s="111">
        <f t="shared" si="0"/>
        <v>0</v>
      </c>
      <c r="BO9" s="109">
        <v>4</v>
      </c>
      <c r="BP9" s="166" t="s">
        <v>158</v>
      </c>
      <c r="BQ9" s="198">
        <f>IF($I$4="小",IF(COUNTA(BE40:BE49)&gt;=5,3,IF(COUNTA(BE24:BE33)&gt;=5,2,IF(COUNTA(BE9:BE18)&gt;=5,1,"0"))),0)</f>
        <v>0</v>
      </c>
      <c r="BR9" s="111">
        <f>BQ9*9000</f>
        <v>0</v>
      </c>
      <c r="BU9" s="201" t="str">
        <f t="shared" ref="BU9:BU48" si="12">IF(O9="","",O9)</f>
        <v/>
      </c>
      <c r="BV9" s="201" t="str">
        <f>IF(BU9="","",O10)</f>
        <v/>
      </c>
      <c r="BW9" s="201" t="str">
        <f t="shared" ref="BW9:BW48" si="13">IF(V9="","",V9)</f>
        <v/>
      </c>
      <c r="BX9" s="201" t="str">
        <f>IF(BW9="","",V10)</f>
        <v/>
      </c>
    </row>
    <row r="10" spans="1:77" ht="15" customHeight="1" thickBot="1" x14ac:dyDescent="0.2">
      <c r="A10" s="7">
        <v>2</v>
      </c>
      <c r="B10" s="39"/>
      <c r="C10" s="135" t="str">
        <f t="shared" ref="C10:C48" si="14">DBCS(IF(B10&lt;&gt;"",VLOOKUP(B10,$B$55:$C$129,2,FALSE),IF(D10="","",$F$4)))</f>
        <v/>
      </c>
      <c r="D10" s="1"/>
      <c r="E10" s="1"/>
      <c r="F10" s="1"/>
      <c r="G10" s="1"/>
      <c r="H10" s="42"/>
      <c r="I10" s="66"/>
      <c r="J10" s="160"/>
      <c r="K10" s="105">
        <v>2</v>
      </c>
      <c r="L10" s="129" t="str">
        <f t="shared" ref="L10:L48" si="15">IF(D10="","(未登録)",D10&amp;" "&amp;E10)</f>
        <v>(未登録)</v>
      </c>
      <c r="N10" s="228"/>
      <c r="O10" s="20"/>
      <c r="P10" s="238"/>
      <c r="Q10" s="118" t="str">
        <f t="shared" si="2"/>
        <v/>
      </c>
      <c r="R10" s="119" t="str">
        <f>IF(O10="","",IFERROR(VLOOKUP(O10,$A$9:$L$48,3,FALSE),""))</f>
        <v/>
      </c>
      <c r="S10" s="162" t="str">
        <f t="shared" ref="S10:S48" si="16">IFERROR(IF(T10=1,"",VLOOKUP(O10,$A$9:$J$48,10,FALSE)),"")</f>
        <v/>
      </c>
      <c r="T10" s="3" t="str">
        <f t="shared" si="3"/>
        <v/>
      </c>
      <c r="U10" s="228"/>
      <c r="V10" s="20"/>
      <c r="W10" s="238"/>
      <c r="X10" s="118" t="str">
        <f t="shared" si="4"/>
        <v/>
      </c>
      <c r="Y10" s="119" t="str">
        <f>IF(V10="","",IFERROR(VLOOKUP(V10,$A$9:$L$48,3,FALSE),""))</f>
        <v/>
      </c>
      <c r="Z10" s="162" t="str">
        <f t="shared" ref="Z10:Z48" si="17">IFERROR(IF(AA10=1,"",VLOOKUP(V10,$A$9:$J$48,10,FALSE)),"")</f>
        <v/>
      </c>
      <c r="AA10" s="3" t="str">
        <f t="shared" si="5"/>
        <v/>
      </c>
      <c r="AB10" s="105">
        <v>2</v>
      </c>
      <c r="AC10" s="114" t="str">
        <f t="shared" ref="AC10:AC48" si="18">IF(D10="","(未登録)",D10&amp;" "&amp;E10)</f>
        <v>(未登録)</v>
      </c>
      <c r="AD10" s="14"/>
      <c r="AE10" s="157"/>
      <c r="AF10" s="17"/>
      <c r="AG10" s="143"/>
      <c r="AH10" s="122" t="str">
        <f t="shared" si="6"/>
        <v/>
      </c>
      <c r="AI10" s="123" t="str">
        <f t="shared" ref="AI10:AI18" si="19">IF(AF10="","",IFERROR(VLOOKUP(AF10,$A$9:$L$48,3,FALSE),""))</f>
        <v/>
      </c>
      <c r="AJ10" s="162" t="str">
        <f t="shared" ref="AJ10:AJ50" si="20">IFERROR(IF(AM10=1,"",VLOOKUP(AF10,$A$9:$J$48,10,FALSE)),"")</f>
        <v/>
      </c>
      <c r="AK10" s="162" t="str">
        <f t="shared" ref="AK10:AK28" si="21">IF(AF10="","",IFERROR(VLOOKUP(AF10,$BU$9:$BV$48,2,FALSE),""))</f>
        <v/>
      </c>
      <c r="AL10" s="162" t="str">
        <f t="shared" ref="AL10:AL50" si="22">IF(AF10="","",IFERROR(VLOOKUP(AK10,$A$9:$D$48,4,FALSE),""))</f>
        <v/>
      </c>
      <c r="AM10" s="3" t="str">
        <f t="shared" si="7"/>
        <v/>
      </c>
      <c r="AN10" s="228"/>
      <c r="AO10" s="20"/>
      <c r="AP10" s="238"/>
      <c r="AQ10" s="118" t="str">
        <f t="shared" si="8"/>
        <v/>
      </c>
      <c r="AR10" s="119" t="str">
        <f>IF(AO10="","",IFERROR(VLOOKUP(AO10,$A$9:$L$48,3,FALSE),""))</f>
        <v/>
      </c>
      <c r="AS10" s="162" t="str">
        <f t="shared" ref="AS10:AS48" si="23">IFERROR(IF(AT10=1,"",VLOOKUP(AO10,$A$9:$J$48,10,FALSE)),"")</f>
        <v/>
      </c>
      <c r="AT10" s="3" t="str">
        <f t="shared" si="9"/>
        <v/>
      </c>
      <c r="AU10" s="105">
        <v>2</v>
      </c>
      <c r="AV10" s="114" t="str">
        <f t="shared" ref="AV10:AV48" si="24">IF(D10="","(未登録)",D10&amp;" "&amp;E10)</f>
        <v>(未登録)</v>
      </c>
      <c r="AY10" s="21" t="s">
        <v>76</v>
      </c>
      <c r="AZ10" s="89"/>
      <c r="BA10" s="165" t="str">
        <f t="shared" si="10"/>
        <v/>
      </c>
      <c r="BB10" s="93"/>
      <c r="BD10" s="21" t="s">
        <v>76</v>
      </c>
      <c r="BE10" s="89"/>
      <c r="BF10" s="165" t="str">
        <f t="shared" si="11"/>
        <v/>
      </c>
      <c r="BG10" s="93"/>
      <c r="BJ10" s="109">
        <v>5</v>
      </c>
      <c r="BK10" s="138" t="s">
        <v>103</v>
      </c>
      <c r="BL10" s="133">
        <f>COUNTIFS($U$9:$U$48,BK10)</f>
        <v>0</v>
      </c>
      <c r="BM10" s="111">
        <f t="shared" si="0"/>
        <v>0</v>
      </c>
      <c r="BO10" s="109">
        <v>5</v>
      </c>
      <c r="BP10" s="166" t="s">
        <v>159</v>
      </c>
      <c r="BQ10" s="198">
        <f>IF($I$4="中高",IF(COUNTA(AZ40:AZ49)&gt;=5,3,IF(COUNTA(AZ24:AZ33)&gt;=5,2,IF(COUNTA(AZ9:AZ18)&gt;=5,1,"0"))),0)</f>
        <v>0</v>
      </c>
      <c r="BR10" s="111">
        <f>BQ10*9000</f>
        <v>0</v>
      </c>
      <c r="BU10" s="201" t="str">
        <f t="shared" si="12"/>
        <v/>
      </c>
      <c r="BV10" s="201" t="str">
        <f>IF(BU10="","",O9)</f>
        <v/>
      </c>
      <c r="BW10" s="201" t="str">
        <f t="shared" si="13"/>
        <v/>
      </c>
      <c r="BX10" s="201" t="str">
        <f>IF(BW10="","",V9)</f>
        <v/>
      </c>
    </row>
    <row r="11" spans="1:77" ht="15" customHeight="1" x14ac:dyDescent="0.15">
      <c r="A11" s="7">
        <v>3</v>
      </c>
      <c r="B11" s="39"/>
      <c r="C11" s="135" t="str">
        <f t="shared" si="14"/>
        <v/>
      </c>
      <c r="D11" s="1"/>
      <c r="E11" s="1"/>
      <c r="F11" s="1"/>
      <c r="G11" s="1"/>
      <c r="H11" s="42"/>
      <c r="I11" s="66"/>
      <c r="J11" s="160"/>
      <c r="K11" s="105">
        <v>3</v>
      </c>
      <c r="L11" s="129" t="str">
        <f t="shared" si="15"/>
        <v>(未登録)</v>
      </c>
      <c r="N11" s="227"/>
      <c r="O11" s="19"/>
      <c r="P11" s="237"/>
      <c r="Q11" s="116" t="str">
        <f t="shared" si="2"/>
        <v/>
      </c>
      <c r="R11" s="117" t="str">
        <f t="shared" ref="R11:R28" si="25">IF(O11="","",IFERROR(VLOOKUP(O11,$A$9:$L$48,3,FALSE),""))</f>
        <v/>
      </c>
      <c r="S11" s="162" t="str">
        <f t="shared" si="16"/>
        <v/>
      </c>
      <c r="T11" s="3" t="str">
        <f t="shared" si="3"/>
        <v/>
      </c>
      <c r="U11" s="227"/>
      <c r="V11" s="19"/>
      <c r="W11" s="237"/>
      <c r="X11" s="116" t="str">
        <f t="shared" si="4"/>
        <v/>
      </c>
      <c r="Y11" s="117" t="str">
        <f t="shared" ref="Y11:Y28" si="26">IF(V11="","",IFERROR(VLOOKUP(V11,$A$9:$L$48,3,FALSE),""))</f>
        <v/>
      </c>
      <c r="Z11" s="162" t="str">
        <f t="shared" si="17"/>
        <v/>
      </c>
      <c r="AA11" s="3" t="str">
        <f t="shared" si="5"/>
        <v/>
      </c>
      <c r="AB11" s="105">
        <v>3</v>
      </c>
      <c r="AC11" s="114" t="str">
        <f t="shared" si="18"/>
        <v>(未登録)</v>
      </c>
      <c r="AD11" s="14"/>
      <c r="AE11" s="157"/>
      <c r="AF11" s="17"/>
      <c r="AG11" s="143"/>
      <c r="AH11" s="122" t="str">
        <f t="shared" si="6"/>
        <v/>
      </c>
      <c r="AI11" s="123" t="str">
        <f t="shared" si="19"/>
        <v/>
      </c>
      <c r="AJ11" s="162" t="str">
        <f t="shared" si="20"/>
        <v/>
      </c>
      <c r="AK11" s="162" t="str">
        <f t="shared" si="21"/>
        <v/>
      </c>
      <c r="AL11" s="162" t="str">
        <f t="shared" si="22"/>
        <v/>
      </c>
      <c r="AM11" s="3" t="str">
        <f t="shared" si="7"/>
        <v/>
      </c>
      <c r="AN11" s="227"/>
      <c r="AO11" s="19"/>
      <c r="AP11" s="237"/>
      <c r="AQ11" s="116" t="str">
        <f t="shared" si="8"/>
        <v/>
      </c>
      <c r="AR11" s="117" t="str">
        <f t="shared" ref="AR11:AR28" si="27">IF(AO11="","",IFERROR(VLOOKUP(AO11,$A$9:$L$48,3,FALSE),""))</f>
        <v/>
      </c>
      <c r="AS11" s="162" t="str">
        <f t="shared" si="23"/>
        <v/>
      </c>
      <c r="AT11" s="3" t="str">
        <f t="shared" si="9"/>
        <v/>
      </c>
      <c r="AU11" s="105">
        <v>3</v>
      </c>
      <c r="AV11" s="114" t="str">
        <f t="shared" si="24"/>
        <v>(未登録)</v>
      </c>
      <c r="AY11" s="21" t="s">
        <v>77</v>
      </c>
      <c r="AZ11" s="89"/>
      <c r="BA11" s="165" t="str">
        <f t="shared" si="10"/>
        <v/>
      </c>
      <c r="BB11" s="93"/>
      <c r="BD11" s="21" t="s">
        <v>77</v>
      </c>
      <c r="BE11" s="89"/>
      <c r="BF11" s="165" t="str">
        <f t="shared" si="11"/>
        <v/>
      </c>
      <c r="BG11" s="93"/>
      <c r="BJ11" s="109">
        <v>6</v>
      </c>
      <c r="BK11" s="138" t="s">
        <v>107</v>
      </c>
      <c r="BL11" s="133">
        <f t="shared" ref="BL11:BL13" si="28">COUNTIFS($U$9:$U$48,BK11)</f>
        <v>0</v>
      </c>
      <c r="BM11" s="111">
        <f t="shared" si="0"/>
        <v>0</v>
      </c>
      <c r="BO11" s="109">
        <v>6</v>
      </c>
      <c r="BP11" s="166" t="s">
        <v>160</v>
      </c>
      <c r="BQ11" s="198">
        <f>IF($I$4="中高",IF(COUNTA(BE40:BE49)&gt;=5,3,IF(COUNTA(BE24:BE33)&gt;=5,2,IF(COUNTA(BE9:BE18)&gt;=5,1,"0"))),0)</f>
        <v>0</v>
      </c>
      <c r="BR11" s="111">
        <f>BQ11*9000</f>
        <v>0</v>
      </c>
      <c r="BU11" s="201" t="str">
        <f t="shared" si="12"/>
        <v/>
      </c>
      <c r="BV11" s="201" t="str">
        <f>IF(BU11="","",O12)</f>
        <v/>
      </c>
      <c r="BW11" s="201" t="str">
        <f t="shared" si="13"/>
        <v/>
      </c>
      <c r="BX11" s="201" t="str">
        <f>IF(BW11="","",V12)</f>
        <v/>
      </c>
    </row>
    <row r="12" spans="1:77" ht="15" customHeight="1" thickBot="1" x14ac:dyDescent="0.2">
      <c r="A12" s="7">
        <v>4</v>
      </c>
      <c r="B12" s="39"/>
      <c r="C12" s="135" t="str">
        <f t="shared" si="14"/>
        <v/>
      </c>
      <c r="D12" s="1"/>
      <c r="E12" s="1"/>
      <c r="F12" s="1"/>
      <c r="G12" s="1"/>
      <c r="H12" s="42"/>
      <c r="I12" s="66"/>
      <c r="J12" s="160"/>
      <c r="K12" s="105">
        <v>4</v>
      </c>
      <c r="L12" s="129" t="str">
        <f t="shared" si="15"/>
        <v>(未登録)</v>
      </c>
      <c r="N12" s="228"/>
      <c r="O12" s="20"/>
      <c r="P12" s="238"/>
      <c r="Q12" s="118" t="str">
        <f t="shared" si="2"/>
        <v/>
      </c>
      <c r="R12" s="119" t="str">
        <f t="shared" si="25"/>
        <v/>
      </c>
      <c r="S12" s="162" t="str">
        <f t="shared" si="16"/>
        <v/>
      </c>
      <c r="T12" s="3" t="str">
        <f t="shared" si="3"/>
        <v/>
      </c>
      <c r="U12" s="228"/>
      <c r="V12" s="20"/>
      <c r="W12" s="238"/>
      <c r="X12" s="118" t="str">
        <f t="shared" si="4"/>
        <v/>
      </c>
      <c r="Y12" s="119" t="str">
        <f t="shared" si="26"/>
        <v/>
      </c>
      <c r="Z12" s="162" t="str">
        <f t="shared" si="17"/>
        <v/>
      </c>
      <c r="AA12" s="3" t="str">
        <f t="shared" si="5"/>
        <v/>
      </c>
      <c r="AB12" s="105">
        <v>4</v>
      </c>
      <c r="AC12" s="114" t="str">
        <f t="shared" si="18"/>
        <v>(未登録)</v>
      </c>
      <c r="AD12" s="14"/>
      <c r="AE12" s="157"/>
      <c r="AF12" s="17"/>
      <c r="AG12" s="143"/>
      <c r="AH12" s="122" t="str">
        <f t="shared" si="6"/>
        <v/>
      </c>
      <c r="AI12" s="123" t="str">
        <f t="shared" si="19"/>
        <v/>
      </c>
      <c r="AJ12" s="162" t="str">
        <f t="shared" si="20"/>
        <v/>
      </c>
      <c r="AK12" s="162" t="str">
        <f t="shared" si="21"/>
        <v/>
      </c>
      <c r="AL12" s="162" t="str">
        <f t="shared" si="22"/>
        <v/>
      </c>
      <c r="AM12" s="3" t="str">
        <f t="shared" si="7"/>
        <v/>
      </c>
      <c r="AN12" s="228"/>
      <c r="AO12" s="20"/>
      <c r="AP12" s="238"/>
      <c r="AQ12" s="118" t="str">
        <f t="shared" si="8"/>
        <v/>
      </c>
      <c r="AR12" s="119" t="str">
        <f t="shared" si="27"/>
        <v/>
      </c>
      <c r="AS12" s="162" t="str">
        <f t="shared" si="23"/>
        <v/>
      </c>
      <c r="AT12" s="3" t="str">
        <f t="shared" si="9"/>
        <v/>
      </c>
      <c r="AU12" s="105">
        <v>4</v>
      </c>
      <c r="AV12" s="114" t="str">
        <f t="shared" si="24"/>
        <v>(未登録)</v>
      </c>
      <c r="AY12" s="21" t="s">
        <v>78</v>
      </c>
      <c r="AZ12" s="89"/>
      <c r="BA12" s="165" t="str">
        <f t="shared" si="10"/>
        <v/>
      </c>
      <c r="BB12" s="93"/>
      <c r="BD12" s="21" t="s">
        <v>78</v>
      </c>
      <c r="BE12" s="89"/>
      <c r="BF12" s="165" t="str">
        <f t="shared" si="11"/>
        <v/>
      </c>
      <c r="BG12" s="93"/>
      <c r="BJ12" s="109">
        <v>7</v>
      </c>
      <c r="BK12" s="138" t="s">
        <v>84</v>
      </c>
      <c r="BL12" s="133">
        <f t="shared" si="28"/>
        <v>0</v>
      </c>
      <c r="BM12" s="111">
        <f t="shared" si="0"/>
        <v>0</v>
      </c>
      <c r="BO12" s="380" t="s">
        <v>172</v>
      </c>
      <c r="BP12" s="381"/>
      <c r="BQ12" s="381"/>
      <c r="BR12" s="192">
        <f>SUM(BR6:BR11)</f>
        <v>0</v>
      </c>
      <c r="BU12" s="201" t="str">
        <f t="shared" si="12"/>
        <v/>
      </c>
      <c r="BV12" s="201" t="str">
        <f>IF(BU12="","",O11)</f>
        <v/>
      </c>
      <c r="BW12" s="201" t="str">
        <f t="shared" si="13"/>
        <v/>
      </c>
      <c r="BX12" s="201" t="str">
        <f>IF(BW12="","",V11)</f>
        <v/>
      </c>
    </row>
    <row r="13" spans="1:77" ht="15" customHeight="1" thickBot="1" x14ac:dyDescent="0.2">
      <c r="A13" s="7">
        <v>5</v>
      </c>
      <c r="B13" s="39"/>
      <c r="C13" s="135" t="str">
        <f t="shared" si="14"/>
        <v/>
      </c>
      <c r="D13" s="1"/>
      <c r="E13" s="1"/>
      <c r="F13" s="1"/>
      <c r="G13" s="1"/>
      <c r="H13" s="42"/>
      <c r="I13" s="66"/>
      <c r="J13" s="160"/>
      <c r="K13" s="105">
        <v>5</v>
      </c>
      <c r="L13" s="129" t="str">
        <f t="shared" si="15"/>
        <v>(未登録)</v>
      </c>
      <c r="N13" s="227"/>
      <c r="O13" s="19"/>
      <c r="P13" s="237"/>
      <c r="Q13" s="116" t="str">
        <f t="shared" si="2"/>
        <v/>
      </c>
      <c r="R13" s="117" t="str">
        <f t="shared" si="25"/>
        <v/>
      </c>
      <c r="S13" s="162" t="str">
        <f t="shared" si="16"/>
        <v/>
      </c>
      <c r="T13" s="3" t="str">
        <f t="shared" si="3"/>
        <v/>
      </c>
      <c r="U13" s="227"/>
      <c r="V13" s="19"/>
      <c r="W13" s="237"/>
      <c r="X13" s="116" t="str">
        <f t="shared" si="4"/>
        <v/>
      </c>
      <c r="Y13" s="117" t="str">
        <f t="shared" si="26"/>
        <v/>
      </c>
      <c r="Z13" s="162" t="str">
        <f t="shared" si="17"/>
        <v/>
      </c>
      <c r="AA13" s="3" t="str">
        <f t="shared" si="5"/>
        <v/>
      </c>
      <c r="AB13" s="105">
        <v>5</v>
      </c>
      <c r="AC13" s="114" t="str">
        <f t="shared" si="18"/>
        <v>(未登録)</v>
      </c>
      <c r="AD13" s="14"/>
      <c r="AE13" s="157"/>
      <c r="AF13" s="17"/>
      <c r="AG13" s="143"/>
      <c r="AH13" s="122" t="str">
        <f t="shared" si="6"/>
        <v/>
      </c>
      <c r="AI13" s="123" t="str">
        <f t="shared" si="19"/>
        <v/>
      </c>
      <c r="AJ13" s="162" t="str">
        <f t="shared" si="20"/>
        <v/>
      </c>
      <c r="AK13" s="162" t="str">
        <f t="shared" si="21"/>
        <v/>
      </c>
      <c r="AL13" s="162" t="str">
        <f t="shared" si="22"/>
        <v/>
      </c>
      <c r="AM13" s="3" t="str">
        <f t="shared" si="7"/>
        <v/>
      </c>
      <c r="AN13" s="227"/>
      <c r="AO13" s="19"/>
      <c r="AP13" s="237"/>
      <c r="AQ13" s="116" t="str">
        <f t="shared" si="8"/>
        <v/>
      </c>
      <c r="AR13" s="117" t="str">
        <f t="shared" si="27"/>
        <v/>
      </c>
      <c r="AS13" s="162" t="str">
        <f t="shared" si="23"/>
        <v/>
      </c>
      <c r="AT13" s="3" t="str">
        <f t="shared" si="9"/>
        <v/>
      </c>
      <c r="AU13" s="105">
        <v>5</v>
      </c>
      <c r="AV13" s="114" t="str">
        <f t="shared" si="24"/>
        <v>(未登録)</v>
      </c>
      <c r="AY13" s="21" t="s">
        <v>79</v>
      </c>
      <c r="AZ13" s="89"/>
      <c r="BA13" s="165" t="str">
        <f t="shared" si="10"/>
        <v/>
      </c>
      <c r="BB13" s="93"/>
      <c r="BD13" s="21" t="s">
        <v>79</v>
      </c>
      <c r="BE13" s="89"/>
      <c r="BF13" s="165" t="str">
        <f t="shared" si="11"/>
        <v/>
      </c>
      <c r="BG13" s="93"/>
      <c r="BJ13" s="109">
        <v>8</v>
      </c>
      <c r="BK13" s="138" t="s">
        <v>145</v>
      </c>
      <c r="BL13" s="133">
        <f t="shared" si="28"/>
        <v>0</v>
      </c>
      <c r="BM13" s="111">
        <f t="shared" si="0"/>
        <v>0</v>
      </c>
      <c r="BO13" s="384" t="s">
        <v>173</v>
      </c>
      <c r="BP13" s="384"/>
      <c r="BQ13" s="384"/>
      <c r="BR13" s="193">
        <f>BM31+BR12</f>
        <v>0</v>
      </c>
      <c r="BU13" s="201" t="str">
        <f t="shared" si="12"/>
        <v/>
      </c>
      <c r="BV13" s="201" t="str">
        <f>IF(BU13="","",O14)</f>
        <v/>
      </c>
      <c r="BW13" s="201" t="str">
        <f t="shared" si="13"/>
        <v/>
      </c>
      <c r="BX13" s="201" t="str">
        <f>IF(BW13="","",V14)</f>
        <v/>
      </c>
    </row>
    <row r="14" spans="1:77" ht="15" customHeight="1" thickTop="1" thickBot="1" x14ac:dyDescent="0.2">
      <c r="A14" s="7">
        <v>6</v>
      </c>
      <c r="B14" s="39"/>
      <c r="C14" s="135" t="str">
        <f t="shared" si="14"/>
        <v/>
      </c>
      <c r="D14" s="1"/>
      <c r="E14" s="1"/>
      <c r="F14" s="1"/>
      <c r="G14" s="1"/>
      <c r="H14" s="42"/>
      <c r="I14" s="66"/>
      <c r="J14" s="160"/>
      <c r="K14" s="105">
        <v>6</v>
      </c>
      <c r="L14" s="129" t="str">
        <f t="shared" si="15"/>
        <v>(未登録)</v>
      </c>
      <c r="N14" s="228"/>
      <c r="O14" s="20"/>
      <c r="P14" s="238"/>
      <c r="Q14" s="118" t="str">
        <f t="shared" si="2"/>
        <v/>
      </c>
      <c r="R14" s="119" t="str">
        <f t="shared" si="25"/>
        <v/>
      </c>
      <c r="S14" s="162" t="str">
        <f t="shared" si="16"/>
        <v/>
      </c>
      <c r="T14" s="3" t="str">
        <f t="shared" si="3"/>
        <v/>
      </c>
      <c r="U14" s="228"/>
      <c r="V14" s="20"/>
      <c r="W14" s="238"/>
      <c r="X14" s="118" t="str">
        <f t="shared" si="4"/>
        <v/>
      </c>
      <c r="Y14" s="119" t="str">
        <f t="shared" si="26"/>
        <v/>
      </c>
      <c r="Z14" s="162" t="str">
        <f t="shared" si="17"/>
        <v/>
      </c>
      <c r="AA14" s="3" t="str">
        <f t="shared" si="5"/>
        <v/>
      </c>
      <c r="AB14" s="105">
        <v>6</v>
      </c>
      <c r="AC14" s="114" t="str">
        <f t="shared" si="18"/>
        <v>(未登録)</v>
      </c>
      <c r="AD14" s="14"/>
      <c r="AE14" s="157"/>
      <c r="AF14" s="17"/>
      <c r="AG14" s="143"/>
      <c r="AH14" s="122" t="str">
        <f t="shared" si="6"/>
        <v/>
      </c>
      <c r="AI14" s="123" t="str">
        <f t="shared" si="19"/>
        <v/>
      </c>
      <c r="AJ14" s="162" t="str">
        <f t="shared" si="20"/>
        <v/>
      </c>
      <c r="AK14" s="162" t="str">
        <f t="shared" si="21"/>
        <v/>
      </c>
      <c r="AL14" s="162" t="str">
        <f t="shared" si="22"/>
        <v/>
      </c>
      <c r="AM14" s="3" t="str">
        <f t="shared" si="7"/>
        <v/>
      </c>
      <c r="AN14" s="228"/>
      <c r="AO14" s="20"/>
      <c r="AP14" s="238"/>
      <c r="AQ14" s="118" t="str">
        <f t="shared" si="8"/>
        <v/>
      </c>
      <c r="AR14" s="119" t="str">
        <f t="shared" si="27"/>
        <v/>
      </c>
      <c r="AS14" s="162" t="str">
        <f t="shared" si="23"/>
        <v/>
      </c>
      <c r="AT14" s="3" t="str">
        <f t="shared" si="9"/>
        <v/>
      </c>
      <c r="AU14" s="105">
        <v>6</v>
      </c>
      <c r="AV14" s="114" t="str">
        <f t="shared" si="24"/>
        <v>(未登録)</v>
      </c>
      <c r="AY14" s="21" t="s">
        <v>80</v>
      </c>
      <c r="AZ14" s="89"/>
      <c r="BA14" s="165" t="str">
        <f t="shared" si="10"/>
        <v/>
      </c>
      <c r="BB14" s="93"/>
      <c r="BD14" s="21" t="s">
        <v>80</v>
      </c>
      <c r="BE14" s="89"/>
      <c r="BF14" s="165" t="str">
        <f t="shared" si="11"/>
        <v/>
      </c>
      <c r="BG14" s="93"/>
      <c r="BJ14" s="112">
        <v>9</v>
      </c>
      <c r="BK14" s="176"/>
      <c r="BL14" s="177">
        <f>COUNTIFS(U13:U52,BK14)</f>
        <v>0</v>
      </c>
      <c r="BM14" s="178">
        <f t="shared" si="0"/>
        <v>0</v>
      </c>
      <c r="BO14" s="216" t="s">
        <v>166</v>
      </c>
      <c r="BP14" s="217"/>
      <c r="BQ14" s="217"/>
      <c r="BR14" s="218"/>
      <c r="BU14" s="201" t="str">
        <f t="shared" si="12"/>
        <v/>
      </c>
      <c r="BV14" s="201" t="str">
        <f>IF(BU14="","",O13)</f>
        <v/>
      </c>
      <c r="BW14" s="201" t="str">
        <f t="shared" si="13"/>
        <v/>
      </c>
      <c r="BX14" s="201" t="str">
        <f>IF(BW14="","",V13)</f>
        <v/>
      </c>
    </row>
    <row r="15" spans="1:77" ht="15" customHeight="1" x14ac:dyDescent="0.15">
      <c r="A15" s="7">
        <v>7</v>
      </c>
      <c r="B15" s="39"/>
      <c r="C15" s="135" t="str">
        <f t="shared" si="14"/>
        <v/>
      </c>
      <c r="D15" s="1"/>
      <c r="E15" s="1"/>
      <c r="F15" s="1"/>
      <c r="G15" s="1"/>
      <c r="H15" s="42"/>
      <c r="I15" s="66"/>
      <c r="J15" s="160"/>
      <c r="K15" s="105">
        <v>7</v>
      </c>
      <c r="L15" s="129" t="str">
        <f t="shared" si="15"/>
        <v>(未登録)</v>
      </c>
      <c r="N15" s="227"/>
      <c r="O15" s="19"/>
      <c r="P15" s="237"/>
      <c r="Q15" s="116" t="str">
        <f t="shared" si="2"/>
        <v/>
      </c>
      <c r="R15" s="117" t="str">
        <f t="shared" si="25"/>
        <v/>
      </c>
      <c r="S15" s="162" t="str">
        <f t="shared" si="16"/>
        <v/>
      </c>
      <c r="T15" s="3" t="str">
        <f t="shared" si="3"/>
        <v/>
      </c>
      <c r="U15" s="227"/>
      <c r="V15" s="19"/>
      <c r="W15" s="237"/>
      <c r="X15" s="116" t="str">
        <f t="shared" si="4"/>
        <v/>
      </c>
      <c r="Y15" s="117" t="str">
        <f t="shared" si="26"/>
        <v/>
      </c>
      <c r="Z15" s="162" t="str">
        <f t="shared" si="17"/>
        <v/>
      </c>
      <c r="AA15" s="3" t="str">
        <f t="shared" si="5"/>
        <v/>
      </c>
      <c r="AB15" s="105">
        <v>7</v>
      </c>
      <c r="AC15" s="114" t="str">
        <f t="shared" si="18"/>
        <v>(未登録)</v>
      </c>
      <c r="AD15" s="14"/>
      <c r="AE15" s="157"/>
      <c r="AF15" s="17"/>
      <c r="AG15" s="143"/>
      <c r="AH15" s="122" t="str">
        <f t="shared" si="6"/>
        <v/>
      </c>
      <c r="AI15" s="123" t="str">
        <f t="shared" si="19"/>
        <v/>
      </c>
      <c r="AJ15" s="162" t="str">
        <f t="shared" si="20"/>
        <v/>
      </c>
      <c r="AK15" s="162" t="str">
        <f t="shared" si="21"/>
        <v/>
      </c>
      <c r="AL15" s="162" t="str">
        <f t="shared" si="22"/>
        <v/>
      </c>
      <c r="AM15" s="3" t="str">
        <f t="shared" si="7"/>
        <v/>
      </c>
      <c r="AN15" s="227"/>
      <c r="AO15" s="19"/>
      <c r="AP15" s="237"/>
      <c r="AQ15" s="116" t="str">
        <f t="shared" si="8"/>
        <v/>
      </c>
      <c r="AR15" s="117" t="str">
        <f t="shared" si="27"/>
        <v/>
      </c>
      <c r="AS15" s="162" t="str">
        <f t="shared" si="23"/>
        <v/>
      </c>
      <c r="AT15" s="3" t="str">
        <f t="shared" si="9"/>
        <v/>
      </c>
      <c r="AU15" s="105">
        <v>7</v>
      </c>
      <c r="AV15" s="114" t="str">
        <f t="shared" si="24"/>
        <v>(未登録)</v>
      </c>
      <c r="AY15" s="21" t="s">
        <v>81</v>
      </c>
      <c r="AZ15" s="89"/>
      <c r="BA15" s="165" t="str">
        <f t="shared" si="10"/>
        <v/>
      </c>
      <c r="BB15" s="93"/>
      <c r="BD15" s="21" t="s">
        <v>81</v>
      </c>
      <c r="BE15" s="89"/>
      <c r="BF15" s="165" t="str">
        <f t="shared" si="11"/>
        <v/>
      </c>
      <c r="BG15" s="93"/>
      <c r="BJ15" s="179">
        <v>10</v>
      </c>
      <c r="BK15" s="180" t="s">
        <v>104</v>
      </c>
      <c r="BL15" s="181">
        <f>COUNTIFS($AN$9:$AN$48,BK15)</f>
        <v>0</v>
      </c>
      <c r="BM15" s="182">
        <f t="shared" si="0"/>
        <v>0</v>
      </c>
      <c r="BO15" s="219"/>
      <c r="BP15" s="220"/>
      <c r="BQ15" s="220"/>
      <c r="BR15" s="221"/>
      <c r="BU15" s="201" t="str">
        <f t="shared" si="12"/>
        <v/>
      </c>
      <c r="BV15" s="201" t="str">
        <f>IF(BU15="","",O16)</f>
        <v/>
      </c>
      <c r="BW15" s="201" t="str">
        <f t="shared" si="13"/>
        <v/>
      </c>
      <c r="BX15" s="201" t="str">
        <f>IF(BW15="","",V16)</f>
        <v/>
      </c>
    </row>
    <row r="16" spans="1:77" ht="15" customHeight="1" thickBot="1" x14ac:dyDescent="0.2">
      <c r="A16" s="7">
        <v>8</v>
      </c>
      <c r="B16" s="39"/>
      <c r="C16" s="135" t="str">
        <f t="shared" si="14"/>
        <v/>
      </c>
      <c r="D16" s="1"/>
      <c r="E16" s="1"/>
      <c r="F16" s="1"/>
      <c r="G16" s="1"/>
      <c r="H16" s="42"/>
      <c r="I16" s="66"/>
      <c r="J16" s="160"/>
      <c r="K16" s="105">
        <v>8</v>
      </c>
      <c r="L16" s="129" t="str">
        <f t="shared" si="15"/>
        <v>(未登録)</v>
      </c>
      <c r="N16" s="228"/>
      <c r="O16" s="20"/>
      <c r="P16" s="238"/>
      <c r="Q16" s="118" t="str">
        <f t="shared" si="2"/>
        <v/>
      </c>
      <c r="R16" s="119" t="str">
        <f t="shared" si="25"/>
        <v/>
      </c>
      <c r="S16" s="162" t="str">
        <f t="shared" si="16"/>
        <v/>
      </c>
      <c r="T16" s="3" t="str">
        <f t="shared" si="3"/>
        <v/>
      </c>
      <c r="U16" s="228"/>
      <c r="V16" s="20"/>
      <c r="W16" s="238"/>
      <c r="X16" s="118" t="str">
        <f t="shared" si="4"/>
        <v/>
      </c>
      <c r="Y16" s="119" t="str">
        <f t="shared" si="26"/>
        <v/>
      </c>
      <c r="Z16" s="162" t="str">
        <f t="shared" si="17"/>
        <v/>
      </c>
      <c r="AA16" s="3" t="str">
        <f t="shared" si="5"/>
        <v/>
      </c>
      <c r="AB16" s="105">
        <v>8</v>
      </c>
      <c r="AC16" s="114" t="str">
        <f t="shared" si="18"/>
        <v>(未登録)</v>
      </c>
      <c r="AD16" s="14"/>
      <c r="AE16" s="157"/>
      <c r="AF16" s="17"/>
      <c r="AG16" s="143"/>
      <c r="AH16" s="122" t="str">
        <f t="shared" si="6"/>
        <v/>
      </c>
      <c r="AI16" s="123" t="str">
        <f t="shared" si="19"/>
        <v/>
      </c>
      <c r="AJ16" s="162" t="str">
        <f t="shared" si="20"/>
        <v/>
      </c>
      <c r="AK16" s="162" t="str">
        <f t="shared" si="21"/>
        <v/>
      </c>
      <c r="AL16" s="162" t="str">
        <f t="shared" si="22"/>
        <v/>
      </c>
      <c r="AM16" s="3" t="str">
        <f t="shared" si="7"/>
        <v/>
      </c>
      <c r="AN16" s="228"/>
      <c r="AO16" s="20"/>
      <c r="AP16" s="238"/>
      <c r="AQ16" s="118" t="str">
        <f t="shared" si="8"/>
        <v/>
      </c>
      <c r="AR16" s="119" t="str">
        <f t="shared" si="27"/>
        <v/>
      </c>
      <c r="AS16" s="162" t="str">
        <f t="shared" si="23"/>
        <v/>
      </c>
      <c r="AT16" s="3" t="str">
        <f t="shared" si="9"/>
        <v/>
      </c>
      <c r="AU16" s="105">
        <v>8</v>
      </c>
      <c r="AV16" s="114" t="str">
        <f t="shared" si="24"/>
        <v>(未登録)</v>
      </c>
      <c r="AY16" s="21" t="s">
        <v>82</v>
      </c>
      <c r="AZ16" s="89"/>
      <c r="BA16" s="165" t="str">
        <f t="shared" si="10"/>
        <v/>
      </c>
      <c r="BB16" s="93"/>
      <c r="BD16" s="21" t="s">
        <v>82</v>
      </c>
      <c r="BE16" s="89"/>
      <c r="BF16" s="165" t="str">
        <f t="shared" si="11"/>
        <v/>
      </c>
      <c r="BG16" s="93"/>
      <c r="BJ16" s="109">
        <v>11</v>
      </c>
      <c r="BK16" s="138" t="s">
        <v>105</v>
      </c>
      <c r="BL16" s="133">
        <f t="shared" ref="BL16" si="29">COUNTIFS($AN$9:$AN$48,BK16)</f>
        <v>0</v>
      </c>
      <c r="BM16" s="111">
        <f t="shared" si="0"/>
        <v>0</v>
      </c>
      <c r="BO16" s="222" t="s">
        <v>170</v>
      </c>
      <c r="BP16" s="223"/>
      <c r="BQ16" s="223"/>
      <c r="BR16" s="224"/>
      <c r="BU16" s="201" t="str">
        <f t="shared" si="12"/>
        <v/>
      </c>
      <c r="BV16" s="201" t="str">
        <f>IF(BU16="","",O15)</f>
        <v/>
      </c>
      <c r="BW16" s="201" t="str">
        <f t="shared" si="13"/>
        <v/>
      </c>
      <c r="BX16" s="201" t="str">
        <f>IF(BW16="","",V15)</f>
        <v/>
      </c>
    </row>
    <row r="17" spans="1:76" ht="15" customHeight="1" thickBot="1" x14ac:dyDescent="0.2">
      <c r="A17" s="7">
        <v>9</v>
      </c>
      <c r="B17" s="39"/>
      <c r="C17" s="135" t="str">
        <f t="shared" si="14"/>
        <v/>
      </c>
      <c r="D17" s="1"/>
      <c r="E17" s="1"/>
      <c r="F17" s="1"/>
      <c r="G17" s="1"/>
      <c r="H17" s="42"/>
      <c r="I17" s="66"/>
      <c r="J17" s="160"/>
      <c r="K17" s="105">
        <v>9</v>
      </c>
      <c r="L17" s="129" t="str">
        <f t="shared" si="15"/>
        <v>(未登録)</v>
      </c>
      <c r="N17" s="227"/>
      <c r="O17" s="19"/>
      <c r="P17" s="237"/>
      <c r="Q17" s="116" t="str">
        <f t="shared" si="2"/>
        <v/>
      </c>
      <c r="R17" s="117" t="str">
        <f t="shared" si="25"/>
        <v/>
      </c>
      <c r="S17" s="162" t="str">
        <f t="shared" si="16"/>
        <v/>
      </c>
      <c r="T17" s="3" t="str">
        <f t="shared" si="3"/>
        <v/>
      </c>
      <c r="U17" s="227"/>
      <c r="V17" s="19"/>
      <c r="W17" s="237"/>
      <c r="X17" s="116" t="str">
        <f t="shared" si="4"/>
        <v/>
      </c>
      <c r="Y17" s="117" t="str">
        <f t="shared" si="26"/>
        <v/>
      </c>
      <c r="Z17" s="162" t="str">
        <f t="shared" si="17"/>
        <v/>
      </c>
      <c r="AA17" s="3" t="str">
        <f t="shared" si="5"/>
        <v/>
      </c>
      <c r="AB17" s="105">
        <v>9</v>
      </c>
      <c r="AC17" s="114" t="str">
        <f t="shared" si="18"/>
        <v>(未登録)</v>
      </c>
      <c r="AD17" s="14"/>
      <c r="AE17" s="157"/>
      <c r="AF17" s="17"/>
      <c r="AG17" s="143"/>
      <c r="AH17" s="122" t="str">
        <f t="shared" si="6"/>
        <v/>
      </c>
      <c r="AI17" s="123" t="str">
        <f t="shared" si="19"/>
        <v/>
      </c>
      <c r="AJ17" s="162" t="str">
        <f t="shared" si="20"/>
        <v/>
      </c>
      <c r="AK17" s="162" t="str">
        <f t="shared" si="21"/>
        <v/>
      </c>
      <c r="AL17" s="162" t="str">
        <f t="shared" si="22"/>
        <v/>
      </c>
      <c r="AM17" s="3" t="str">
        <f t="shared" si="7"/>
        <v/>
      </c>
      <c r="AN17" s="227"/>
      <c r="AO17" s="19"/>
      <c r="AP17" s="237"/>
      <c r="AQ17" s="116" t="str">
        <f t="shared" si="8"/>
        <v/>
      </c>
      <c r="AR17" s="117" t="str">
        <f t="shared" si="27"/>
        <v/>
      </c>
      <c r="AS17" s="162" t="str">
        <f t="shared" si="23"/>
        <v/>
      </c>
      <c r="AT17" s="3" t="str">
        <f t="shared" si="9"/>
        <v/>
      </c>
      <c r="AU17" s="105">
        <v>9</v>
      </c>
      <c r="AV17" s="114" t="str">
        <f t="shared" si="24"/>
        <v>(未登録)</v>
      </c>
      <c r="AY17" s="21"/>
      <c r="AZ17" s="107"/>
      <c r="BA17" s="165" t="str">
        <f t="shared" si="10"/>
        <v/>
      </c>
      <c r="BB17" s="93"/>
      <c r="BD17" s="21"/>
      <c r="BE17" s="107"/>
      <c r="BF17" s="165" t="str">
        <f t="shared" si="11"/>
        <v/>
      </c>
      <c r="BG17" s="93"/>
      <c r="BJ17" s="109">
        <v>12</v>
      </c>
      <c r="BK17" s="138" t="s">
        <v>106</v>
      </c>
      <c r="BL17" s="133">
        <f>COUNTIFS($AN$9:$AN$48,BK17)</f>
        <v>0</v>
      </c>
      <c r="BM17" s="111">
        <f t="shared" si="0"/>
        <v>0</v>
      </c>
      <c r="BO17" s="222"/>
      <c r="BP17" s="223"/>
      <c r="BQ17" s="223"/>
      <c r="BR17" s="224"/>
      <c r="BU17" s="201" t="str">
        <f t="shared" si="12"/>
        <v/>
      </c>
      <c r="BV17" s="201" t="str">
        <f>IF(BU17="","",O18)</f>
        <v/>
      </c>
      <c r="BW17" s="201" t="str">
        <f t="shared" si="13"/>
        <v/>
      </c>
      <c r="BX17" s="201" t="str">
        <f>IF(BW17="","",V18)</f>
        <v/>
      </c>
    </row>
    <row r="18" spans="1:76" ht="15" customHeight="1" thickBot="1" x14ac:dyDescent="0.2">
      <c r="A18" s="7">
        <v>10</v>
      </c>
      <c r="B18" s="39"/>
      <c r="C18" s="135" t="str">
        <f t="shared" si="14"/>
        <v/>
      </c>
      <c r="D18" s="1"/>
      <c r="E18" s="1"/>
      <c r="F18" s="1"/>
      <c r="G18" s="1"/>
      <c r="H18" s="42"/>
      <c r="I18" s="66"/>
      <c r="J18" s="160"/>
      <c r="K18" s="105">
        <v>10</v>
      </c>
      <c r="L18" s="129" t="str">
        <f t="shared" si="15"/>
        <v>(未登録)</v>
      </c>
      <c r="N18" s="228"/>
      <c r="O18" s="20"/>
      <c r="P18" s="238"/>
      <c r="Q18" s="118" t="str">
        <f t="shared" si="2"/>
        <v/>
      </c>
      <c r="R18" s="119" t="str">
        <f t="shared" si="25"/>
        <v/>
      </c>
      <c r="S18" s="162" t="str">
        <f t="shared" si="16"/>
        <v/>
      </c>
      <c r="T18" s="3" t="str">
        <f t="shared" si="3"/>
        <v/>
      </c>
      <c r="U18" s="228"/>
      <c r="V18" s="20"/>
      <c r="W18" s="238"/>
      <c r="X18" s="118" t="str">
        <f t="shared" si="4"/>
        <v/>
      </c>
      <c r="Y18" s="119" t="str">
        <f t="shared" si="26"/>
        <v/>
      </c>
      <c r="Z18" s="162" t="str">
        <f t="shared" si="17"/>
        <v/>
      </c>
      <c r="AA18" s="3" t="str">
        <f t="shared" si="5"/>
        <v/>
      </c>
      <c r="AB18" s="105">
        <v>10</v>
      </c>
      <c r="AC18" s="114" t="str">
        <f t="shared" si="18"/>
        <v>(未登録)</v>
      </c>
      <c r="AD18" s="14"/>
      <c r="AE18" s="157"/>
      <c r="AF18" s="17"/>
      <c r="AG18" s="143"/>
      <c r="AH18" s="122" t="str">
        <f t="shared" si="6"/>
        <v/>
      </c>
      <c r="AI18" s="123" t="str">
        <f t="shared" si="19"/>
        <v/>
      </c>
      <c r="AJ18" s="162" t="str">
        <f t="shared" si="20"/>
        <v/>
      </c>
      <c r="AK18" s="162" t="str">
        <f t="shared" si="21"/>
        <v/>
      </c>
      <c r="AL18" s="162" t="str">
        <f t="shared" si="22"/>
        <v/>
      </c>
      <c r="AM18" s="3" t="str">
        <f t="shared" si="7"/>
        <v/>
      </c>
      <c r="AN18" s="228"/>
      <c r="AO18" s="20"/>
      <c r="AP18" s="238"/>
      <c r="AQ18" s="118" t="str">
        <f t="shared" si="8"/>
        <v/>
      </c>
      <c r="AR18" s="119" t="str">
        <f t="shared" si="27"/>
        <v/>
      </c>
      <c r="AS18" s="162" t="str">
        <f t="shared" si="23"/>
        <v/>
      </c>
      <c r="AT18" s="3" t="str">
        <f t="shared" si="9"/>
        <v/>
      </c>
      <c r="AU18" s="105">
        <v>10</v>
      </c>
      <c r="AV18" s="114" t="str">
        <f t="shared" si="24"/>
        <v>(未登録)</v>
      </c>
      <c r="AY18" s="90"/>
      <c r="AZ18" s="108"/>
      <c r="BA18" s="410" t="str">
        <f t="shared" si="10"/>
        <v/>
      </c>
      <c r="BB18" s="94"/>
      <c r="BD18" s="90"/>
      <c r="BE18" s="108"/>
      <c r="BF18" s="410" t="str">
        <f t="shared" si="11"/>
        <v/>
      </c>
      <c r="BG18" s="94"/>
      <c r="BJ18" s="183">
        <v>13</v>
      </c>
      <c r="BK18" s="184" t="s">
        <v>147</v>
      </c>
      <c r="BL18" s="185">
        <f>COUNTIFS($AN$9:$AN$48,BK18)</f>
        <v>0</v>
      </c>
      <c r="BM18" s="139">
        <f t="shared" si="0"/>
        <v>0</v>
      </c>
      <c r="BO18" s="225" t="s">
        <v>169</v>
      </c>
      <c r="BP18" s="172"/>
      <c r="BQ18" s="172"/>
      <c r="BR18" s="173"/>
      <c r="BU18" s="201" t="str">
        <f t="shared" si="12"/>
        <v/>
      </c>
      <c r="BV18" s="201" t="str">
        <f>IF(BU18="","",O17)</f>
        <v/>
      </c>
      <c r="BW18" s="201" t="str">
        <f t="shared" si="13"/>
        <v/>
      </c>
      <c r="BX18" s="201" t="str">
        <f>IF(BW18="","",V17)</f>
        <v/>
      </c>
    </row>
    <row r="19" spans="1:76" ht="15" customHeight="1" thickBot="1" x14ac:dyDescent="0.2">
      <c r="A19" s="7">
        <v>11</v>
      </c>
      <c r="B19" s="39"/>
      <c r="C19" s="135" t="str">
        <f t="shared" si="14"/>
        <v/>
      </c>
      <c r="D19" s="1"/>
      <c r="E19" s="1"/>
      <c r="F19" s="1"/>
      <c r="G19" s="1"/>
      <c r="H19" s="42"/>
      <c r="I19" s="66"/>
      <c r="J19" s="160"/>
      <c r="K19" s="105">
        <v>11</v>
      </c>
      <c r="L19" s="129" t="str">
        <f t="shared" si="15"/>
        <v>(未登録)</v>
      </c>
      <c r="N19" s="227"/>
      <c r="O19" s="19"/>
      <c r="P19" s="237"/>
      <c r="Q19" s="116" t="str">
        <f t="shared" si="2"/>
        <v/>
      </c>
      <c r="R19" s="117" t="str">
        <f t="shared" si="25"/>
        <v/>
      </c>
      <c r="S19" s="162" t="str">
        <f t="shared" si="16"/>
        <v/>
      </c>
      <c r="T19" s="3" t="str">
        <f t="shared" si="3"/>
        <v/>
      </c>
      <c r="U19" s="227"/>
      <c r="V19" s="19"/>
      <c r="W19" s="237"/>
      <c r="X19" s="116" t="str">
        <f t="shared" si="4"/>
        <v/>
      </c>
      <c r="Y19" s="117" t="str">
        <f t="shared" si="26"/>
        <v/>
      </c>
      <c r="Z19" s="162" t="str">
        <f t="shared" si="17"/>
        <v/>
      </c>
      <c r="AA19" s="3" t="str">
        <f t="shared" si="5"/>
        <v/>
      </c>
      <c r="AB19" s="105">
        <v>11</v>
      </c>
      <c r="AC19" s="114" t="str">
        <f t="shared" si="18"/>
        <v>(未登録)</v>
      </c>
      <c r="AD19" s="14"/>
      <c r="AE19" s="157"/>
      <c r="AF19" s="17"/>
      <c r="AG19" s="143"/>
      <c r="AH19" s="122" t="str">
        <f t="shared" si="6"/>
        <v/>
      </c>
      <c r="AI19" s="123" t="str">
        <f t="shared" ref="AI19:AI28" si="30">IF(AF19="","",IFERROR(VLOOKUP(AF19,$A$9:$L$48,3,FALSE),""))</f>
        <v/>
      </c>
      <c r="AJ19" s="162" t="str">
        <f t="shared" si="20"/>
        <v/>
      </c>
      <c r="AK19" s="162" t="str">
        <f t="shared" si="21"/>
        <v/>
      </c>
      <c r="AL19" s="162" t="str">
        <f t="shared" si="22"/>
        <v/>
      </c>
      <c r="AM19" s="3" t="str">
        <f t="shared" si="7"/>
        <v/>
      </c>
      <c r="AN19" s="227"/>
      <c r="AO19" s="19"/>
      <c r="AP19" s="237"/>
      <c r="AQ19" s="116" t="str">
        <f t="shared" si="8"/>
        <v/>
      </c>
      <c r="AR19" s="117" t="str">
        <f t="shared" si="27"/>
        <v/>
      </c>
      <c r="AS19" s="162" t="str">
        <f t="shared" si="23"/>
        <v/>
      </c>
      <c r="AT19" s="3" t="str">
        <f t="shared" si="9"/>
        <v/>
      </c>
      <c r="AU19" s="105">
        <v>11</v>
      </c>
      <c r="AV19" s="114" t="str">
        <f t="shared" si="24"/>
        <v>(未登録)</v>
      </c>
      <c r="BA19" s="4" t="str">
        <f t="shared" si="10"/>
        <v/>
      </c>
      <c r="BF19" s="4" t="str">
        <f t="shared" si="11"/>
        <v/>
      </c>
      <c r="BJ19" s="179">
        <v>14</v>
      </c>
      <c r="BK19" s="180" t="s">
        <v>85</v>
      </c>
      <c r="BL19" s="181">
        <f>COUNTIFS($AE$9:$AE$28,BK19)</f>
        <v>0</v>
      </c>
      <c r="BM19" s="182">
        <f t="shared" ref="BM19:BM25" si="31">BL19*2000</f>
        <v>0</v>
      </c>
      <c r="BO19" s="226"/>
      <c r="BP19" s="174" t="s">
        <v>167</v>
      </c>
      <c r="BQ19" s="167"/>
      <c r="BR19" s="168" t="s">
        <v>168</v>
      </c>
      <c r="BU19" s="201" t="str">
        <f t="shared" si="12"/>
        <v/>
      </c>
      <c r="BV19" s="201" t="str">
        <f>IF(BU19="","",O20)</f>
        <v/>
      </c>
      <c r="BW19" s="201" t="str">
        <f t="shared" si="13"/>
        <v/>
      </c>
      <c r="BX19" s="201" t="str">
        <f>IF(BW19="","",V20)</f>
        <v/>
      </c>
    </row>
    <row r="20" spans="1:76" ht="15" customHeight="1" thickBot="1" x14ac:dyDescent="0.2">
      <c r="A20" s="7">
        <v>12</v>
      </c>
      <c r="B20" s="39"/>
      <c r="C20" s="135" t="str">
        <f t="shared" si="14"/>
        <v/>
      </c>
      <c r="D20" s="1"/>
      <c r="E20" s="1"/>
      <c r="F20" s="1"/>
      <c r="G20" s="1"/>
      <c r="H20" s="42"/>
      <c r="I20" s="66"/>
      <c r="J20" s="160"/>
      <c r="K20" s="105">
        <v>12</v>
      </c>
      <c r="L20" s="129" t="str">
        <f t="shared" si="15"/>
        <v>(未登録)</v>
      </c>
      <c r="N20" s="228"/>
      <c r="O20" s="20"/>
      <c r="P20" s="238"/>
      <c r="Q20" s="118" t="str">
        <f t="shared" si="2"/>
        <v/>
      </c>
      <c r="R20" s="119" t="str">
        <f t="shared" si="25"/>
        <v/>
      </c>
      <c r="S20" s="162" t="str">
        <f t="shared" si="16"/>
        <v/>
      </c>
      <c r="T20" s="3" t="str">
        <f t="shared" si="3"/>
        <v/>
      </c>
      <c r="U20" s="228"/>
      <c r="V20" s="20"/>
      <c r="W20" s="238"/>
      <c r="X20" s="118" t="str">
        <f t="shared" si="4"/>
        <v/>
      </c>
      <c r="Y20" s="119" t="str">
        <f t="shared" si="26"/>
        <v/>
      </c>
      <c r="Z20" s="162" t="str">
        <f t="shared" si="17"/>
        <v/>
      </c>
      <c r="AA20" s="3" t="str">
        <f t="shared" si="5"/>
        <v/>
      </c>
      <c r="AB20" s="105">
        <v>12</v>
      </c>
      <c r="AC20" s="114" t="str">
        <f t="shared" si="18"/>
        <v>(未登録)</v>
      </c>
      <c r="AD20" s="14"/>
      <c r="AE20" s="157"/>
      <c r="AF20" s="17"/>
      <c r="AG20" s="143"/>
      <c r="AH20" s="122" t="str">
        <f t="shared" si="6"/>
        <v/>
      </c>
      <c r="AI20" s="123" t="str">
        <f t="shared" si="30"/>
        <v/>
      </c>
      <c r="AJ20" s="162" t="str">
        <f t="shared" si="20"/>
        <v/>
      </c>
      <c r="AK20" s="162" t="str">
        <f t="shared" si="21"/>
        <v/>
      </c>
      <c r="AL20" s="162" t="str">
        <f t="shared" si="22"/>
        <v/>
      </c>
      <c r="AM20" s="3" t="str">
        <f t="shared" si="7"/>
        <v/>
      </c>
      <c r="AN20" s="228"/>
      <c r="AO20" s="20"/>
      <c r="AP20" s="238"/>
      <c r="AQ20" s="118" t="str">
        <f t="shared" si="8"/>
        <v/>
      </c>
      <c r="AR20" s="119" t="str">
        <f t="shared" si="27"/>
        <v/>
      </c>
      <c r="AS20" s="162" t="str">
        <f t="shared" si="23"/>
        <v/>
      </c>
      <c r="AT20" s="3" t="str">
        <f t="shared" si="9"/>
        <v/>
      </c>
      <c r="AU20" s="105">
        <v>12</v>
      </c>
      <c r="AV20" s="114" t="str">
        <f t="shared" si="24"/>
        <v>(未登録)</v>
      </c>
      <c r="AY20" s="256" t="s">
        <v>83</v>
      </c>
      <c r="AZ20" s="257"/>
      <c r="BA20" s="257"/>
      <c r="BB20" s="258"/>
      <c r="BD20" s="256" t="s">
        <v>109</v>
      </c>
      <c r="BE20" s="257"/>
      <c r="BF20" s="257"/>
      <c r="BG20" s="258"/>
      <c r="BJ20" s="109">
        <v>15</v>
      </c>
      <c r="BK20" s="138" t="s">
        <v>86</v>
      </c>
      <c r="BL20" s="133">
        <f t="shared" ref="BL20:BL22" si="32">COUNTIFS($AE$9:$AE$28,BK20)</f>
        <v>0</v>
      </c>
      <c r="BM20" s="111">
        <f t="shared" si="31"/>
        <v>0</v>
      </c>
      <c r="BO20" s="195"/>
      <c r="BP20" s="165" t="str">
        <f t="shared" ref="BP20:BP26" si="33">IF(BO20="","",IFERROR(VLOOKUP(BO20,$A$9:$L$48,12,FALSE),""))</f>
        <v/>
      </c>
      <c r="BQ20" s="165"/>
      <c r="BR20" s="169" t="str">
        <f>IF(BO20="","",IFERROR(VLOOKUP(BO20,$A$9:$L$48,3,FALSE),""))</f>
        <v/>
      </c>
      <c r="BU20" s="201" t="str">
        <f t="shared" si="12"/>
        <v/>
      </c>
      <c r="BV20" s="201" t="str">
        <f>IF(BU20="","",O19)</f>
        <v/>
      </c>
      <c r="BW20" s="201" t="str">
        <f t="shared" si="13"/>
        <v/>
      </c>
      <c r="BX20" s="201" t="str">
        <f>IF(BW20="","",V19)</f>
        <v/>
      </c>
    </row>
    <row r="21" spans="1:76" ht="15" customHeight="1" thickBot="1" x14ac:dyDescent="0.2">
      <c r="A21" s="7">
        <v>13</v>
      </c>
      <c r="B21" s="39"/>
      <c r="C21" s="135" t="str">
        <f t="shared" si="14"/>
        <v/>
      </c>
      <c r="D21" s="1"/>
      <c r="E21" s="1"/>
      <c r="F21" s="1"/>
      <c r="G21" s="1"/>
      <c r="H21" s="42"/>
      <c r="I21" s="66"/>
      <c r="J21" s="160"/>
      <c r="K21" s="105">
        <v>13</v>
      </c>
      <c r="L21" s="129" t="str">
        <f t="shared" si="15"/>
        <v>(未登録)</v>
      </c>
      <c r="N21" s="227"/>
      <c r="O21" s="19"/>
      <c r="P21" s="237"/>
      <c r="Q21" s="116" t="str">
        <f t="shared" si="2"/>
        <v/>
      </c>
      <c r="R21" s="117" t="str">
        <f t="shared" si="25"/>
        <v/>
      </c>
      <c r="S21" s="162" t="str">
        <f t="shared" si="16"/>
        <v/>
      </c>
      <c r="T21" s="3" t="str">
        <f t="shared" si="3"/>
        <v/>
      </c>
      <c r="U21" s="227"/>
      <c r="V21" s="19"/>
      <c r="W21" s="237"/>
      <c r="X21" s="116" t="str">
        <f t="shared" si="4"/>
        <v/>
      </c>
      <c r="Y21" s="117" t="str">
        <f t="shared" si="26"/>
        <v/>
      </c>
      <c r="Z21" s="162" t="str">
        <f t="shared" si="17"/>
        <v/>
      </c>
      <c r="AA21" s="3" t="str">
        <f t="shared" si="5"/>
        <v/>
      </c>
      <c r="AB21" s="105">
        <v>13</v>
      </c>
      <c r="AC21" s="114" t="str">
        <f t="shared" si="18"/>
        <v>(未登録)</v>
      </c>
      <c r="AD21" s="14"/>
      <c r="AE21" s="157"/>
      <c r="AF21" s="17"/>
      <c r="AG21" s="143"/>
      <c r="AH21" s="122" t="str">
        <f t="shared" si="6"/>
        <v/>
      </c>
      <c r="AI21" s="123" t="str">
        <f t="shared" si="30"/>
        <v/>
      </c>
      <c r="AJ21" s="162" t="str">
        <f t="shared" si="20"/>
        <v/>
      </c>
      <c r="AK21" s="162" t="str">
        <f t="shared" si="21"/>
        <v/>
      </c>
      <c r="AL21" s="162" t="str">
        <f t="shared" si="22"/>
        <v/>
      </c>
      <c r="AM21" s="3" t="str">
        <f t="shared" si="7"/>
        <v/>
      </c>
      <c r="AN21" s="227"/>
      <c r="AO21" s="19"/>
      <c r="AP21" s="237"/>
      <c r="AQ21" s="116" t="str">
        <f t="shared" si="8"/>
        <v/>
      </c>
      <c r="AR21" s="117" t="str">
        <f t="shared" si="27"/>
        <v/>
      </c>
      <c r="AS21" s="162" t="str">
        <f t="shared" si="23"/>
        <v/>
      </c>
      <c r="AT21" s="3" t="str">
        <f t="shared" si="9"/>
        <v/>
      </c>
      <c r="AU21" s="105">
        <v>13</v>
      </c>
      <c r="AV21" s="114" t="str">
        <f t="shared" si="24"/>
        <v>(未登録)</v>
      </c>
      <c r="AY21" s="259"/>
      <c r="AZ21" s="260"/>
      <c r="BA21" s="260"/>
      <c r="BB21" s="261"/>
      <c r="BD21" s="259"/>
      <c r="BE21" s="260"/>
      <c r="BF21" s="260"/>
      <c r="BG21" s="261"/>
      <c r="BJ21" s="109">
        <v>16</v>
      </c>
      <c r="BK21" s="138" t="s">
        <v>87</v>
      </c>
      <c r="BL21" s="133">
        <f t="shared" si="32"/>
        <v>0</v>
      </c>
      <c r="BM21" s="111">
        <f t="shared" si="31"/>
        <v>0</v>
      </c>
      <c r="BO21" s="196"/>
      <c r="BP21" s="165" t="str">
        <f t="shared" si="33"/>
        <v/>
      </c>
      <c r="BQ21" s="165"/>
      <c r="BR21" s="169" t="str">
        <f t="shared" ref="BR21:BR26" si="34">IF(BO21="","",IFERROR(VLOOKUP(BO21,$A$9:$L$48,3,FALSE),""))</f>
        <v/>
      </c>
      <c r="BU21" s="201" t="str">
        <f t="shared" si="12"/>
        <v/>
      </c>
      <c r="BV21" s="201" t="str">
        <f>IF(BU21="","",O22)</f>
        <v/>
      </c>
      <c r="BW21" s="201" t="str">
        <f t="shared" si="13"/>
        <v/>
      </c>
      <c r="BX21" s="201" t="str">
        <f>IF(BW21="","",V22)</f>
        <v/>
      </c>
    </row>
    <row r="22" spans="1:76" ht="15" customHeight="1" thickBot="1" x14ac:dyDescent="0.2">
      <c r="A22" s="7">
        <v>14</v>
      </c>
      <c r="B22" s="39"/>
      <c r="C22" s="135" t="str">
        <f t="shared" si="14"/>
        <v/>
      </c>
      <c r="D22" s="1"/>
      <c r="E22" s="1"/>
      <c r="F22" s="1"/>
      <c r="G22" s="1"/>
      <c r="H22" s="42"/>
      <c r="I22" s="66"/>
      <c r="J22" s="160"/>
      <c r="K22" s="105">
        <v>14</v>
      </c>
      <c r="L22" s="129" t="str">
        <f t="shared" si="15"/>
        <v>(未登録)</v>
      </c>
      <c r="N22" s="228"/>
      <c r="O22" s="20"/>
      <c r="P22" s="238"/>
      <c r="Q22" s="118" t="str">
        <f t="shared" si="2"/>
        <v/>
      </c>
      <c r="R22" s="119" t="str">
        <f t="shared" si="25"/>
        <v/>
      </c>
      <c r="S22" s="162" t="str">
        <f t="shared" si="16"/>
        <v/>
      </c>
      <c r="T22" s="3" t="str">
        <f t="shared" si="3"/>
        <v/>
      </c>
      <c r="U22" s="228"/>
      <c r="V22" s="20"/>
      <c r="W22" s="238"/>
      <c r="X22" s="118" t="str">
        <f t="shared" si="4"/>
        <v/>
      </c>
      <c r="Y22" s="119" t="str">
        <f t="shared" si="26"/>
        <v/>
      </c>
      <c r="Z22" s="162" t="str">
        <f t="shared" si="17"/>
        <v/>
      </c>
      <c r="AA22" s="3" t="str">
        <f t="shared" si="5"/>
        <v/>
      </c>
      <c r="AB22" s="105">
        <v>14</v>
      </c>
      <c r="AC22" s="114" t="str">
        <f t="shared" si="18"/>
        <v>(未登録)</v>
      </c>
      <c r="AD22" s="14"/>
      <c r="AE22" s="157"/>
      <c r="AF22" s="17"/>
      <c r="AG22" s="143"/>
      <c r="AH22" s="122" t="str">
        <f t="shared" si="6"/>
        <v/>
      </c>
      <c r="AI22" s="123" t="str">
        <f t="shared" si="30"/>
        <v/>
      </c>
      <c r="AJ22" s="162" t="str">
        <f t="shared" si="20"/>
        <v/>
      </c>
      <c r="AK22" s="162" t="str">
        <f t="shared" si="21"/>
        <v/>
      </c>
      <c r="AL22" s="162" t="str">
        <f t="shared" si="22"/>
        <v/>
      </c>
      <c r="AM22" s="3" t="str">
        <f t="shared" si="7"/>
        <v/>
      </c>
      <c r="AN22" s="228"/>
      <c r="AO22" s="20"/>
      <c r="AP22" s="238"/>
      <c r="AQ22" s="118" t="str">
        <f t="shared" si="8"/>
        <v/>
      </c>
      <c r="AR22" s="119" t="str">
        <f t="shared" si="27"/>
        <v/>
      </c>
      <c r="AS22" s="162" t="str">
        <f t="shared" si="23"/>
        <v/>
      </c>
      <c r="AT22" s="3" t="str">
        <f t="shared" si="9"/>
        <v/>
      </c>
      <c r="AU22" s="105">
        <v>14</v>
      </c>
      <c r="AV22" s="114" t="str">
        <f t="shared" si="24"/>
        <v>(未登録)</v>
      </c>
      <c r="AY22" s="231"/>
      <c r="AZ22" s="233" t="s">
        <v>69</v>
      </c>
      <c r="BA22" s="229" t="s">
        <v>115</v>
      </c>
      <c r="BB22" s="355" t="str">
        <f>IF(COUNTA(AZ24:AZ29)&gt;=5,"B","")</f>
        <v/>
      </c>
      <c r="BD22" s="231"/>
      <c r="BE22" s="233" t="s">
        <v>69</v>
      </c>
      <c r="BF22" s="229" t="s">
        <v>116</v>
      </c>
      <c r="BG22" s="355" t="str">
        <f>IF(COUNTA(BE24:BE33)&gt;=5,"B","")</f>
        <v/>
      </c>
      <c r="BJ22" s="109">
        <v>17</v>
      </c>
      <c r="BK22" s="138" t="s">
        <v>146</v>
      </c>
      <c r="BL22" s="133">
        <f t="shared" si="32"/>
        <v>0</v>
      </c>
      <c r="BM22" s="111">
        <f t="shared" si="31"/>
        <v>0</v>
      </c>
      <c r="BO22" s="196"/>
      <c r="BP22" s="165" t="str">
        <f t="shared" si="33"/>
        <v/>
      </c>
      <c r="BQ22" s="165"/>
      <c r="BR22" s="169" t="str">
        <f t="shared" si="34"/>
        <v/>
      </c>
      <c r="BU22" s="201" t="str">
        <f t="shared" si="12"/>
        <v/>
      </c>
      <c r="BV22" s="201" t="str">
        <f>IF(BU22="","",O21)</f>
        <v/>
      </c>
      <c r="BW22" s="201" t="str">
        <f t="shared" si="13"/>
        <v/>
      </c>
      <c r="BX22" s="201" t="str">
        <f>IF(BW22="","",V21)</f>
        <v/>
      </c>
    </row>
    <row r="23" spans="1:76" ht="15" customHeight="1" thickBot="1" x14ac:dyDescent="0.2">
      <c r="A23" s="7">
        <v>15</v>
      </c>
      <c r="B23" s="39"/>
      <c r="C23" s="135" t="str">
        <f t="shared" si="14"/>
        <v/>
      </c>
      <c r="D23" s="1"/>
      <c r="E23" s="1"/>
      <c r="F23" s="1"/>
      <c r="G23" s="1"/>
      <c r="H23" s="42"/>
      <c r="I23" s="66"/>
      <c r="J23" s="160"/>
      <c r="K23" s="105">
        <v>15</v>
      </c>
      <c r="L23" s="129" t="str">
        <f t="shared" si="15"/>
        <v>(未登録)</v>
      </c>
      <c r="N23" s="227"/>
      <c r="O23" s="19"/>
      <c r="P23" s="237"/>
      <c r="Q23" s="116" t="str">
        <f t="shared" si="2"/>
        <v/>
      </c>
      <c r="R23" s="117" t="str">
        <f t="shared" si="25"/>
        <v/>
      </c>
      <c r="S23" s="162" t="str">
        <f t="shared" si="16"/>
        <v/>
      </c>
      <c r="T23" s="3" t="str">
        <f t="shared" si="3"/>
        <v/>
      </c>
      <c r="U23" s="227"/>
      <c r="V23" s="19"/>
      <c r="W23" s="237"/>
      <c r="X23" s="116" t="str">
        <f t="shared" si="4"/>
        <v/>
      </c>
      <c r="Y23" s="117" t="str">
        <f t="shared" si="26"/>
        <v/>
      </c>
      <c r="Z23" s="162" t="str">
        <f t="shared" si="17"/>
        <v/>
      </c>
      <c r="AA23" s="3" t="str">
        <f t="shared" si="5"/>
        <v/>
      </c>
      <c r="AB23" s="105">
        <v>15</v>
      </c>
      <c r="AC23" s="114" t="str">
        <f t="shared" si="18"/>
        <v>(未登録)</v>
      </c>
      <c r="AD23" s="14"/>
      <c r="AE23" s="157"/>
      <c r="AF23" s="17"/>
      <c r="AG23" s="143"/>
      <c r="AH23" s="122" t="str">
        <f t="shared" si="6"/>
        <v/>
      </c>
      <c r="AI23" s="123" t="str">
        <f t="shared" si="30"/>
        <v/>
      </c>
      <c r="AJ23" s="162" t="str">
        <f t="shared" si="20"/>
        <v/>
      </c>
      <c r="AK23" s="162" t="str">
        <f t="shared" si="21"/>
        <v/>
      </c>
      <c r="AL23" s="162" t="str">
        <f t="shared" si="22"/>
        <v/>
      </c>
      <c r="AM23" s="3" t="str">
        <f t="shared" si="7"/>
        <v/>
      </c>
      <c r="AN23" s="227"/>
      <c r="AO23" s="19"/>
      <c r="AP23" s="237"/>
      <c r="AQ23" s="116" t="str">
        <f t="shared" si="8"/>
        <v/>
      </c>
      <c r="AR23" s="117" t="str">
        <f t="shared" si="27"/>
        <v/>
      </c>
      <c r="AS23" s="162" t="str">
        <f t="shared" si="23"/>
        <v/>
      </c>
      <c r="AT23" s="3" t="str">
        <f t="shared" si="9"/>
        <v/>
      </c>
      <c r="AU23" s="105">
        <v>15</v>
      </c>
      <c r="AV23" s="114" t="str">
        <f t="shared" si="24"/>
        <v>(未登録)</v>
      </c>
      <c r="AY23" s="232"/>
      <c r="AZ23" s="234"/>
      <c r="BA23" s="230"/>
      <c r="BB23" s="356"/>
      <c r="BD23" s="232"/>
      <c r="BE23" s="234"/>
      <c r="BF23" s="230"/>
      <c r="BG23" s="356"/>
      <c r="BJ23" s="109">
        <v>18</v>
      </c>
      <c r="BK23" s="138" t="s">
        <v>88</v>
      </c>
      <c r="BL23" s="133">
        <f>COUNTIFS($AE$31:$AE$50,BK23)</f>
        <v>0</v>
      </c>
      <c r="BM23" s="111">
        <f t="shared" si="31"/>
        <v>0</v>
      </c>
      <c r="BO23" s="196"/>
      <c r="BP23" s="165" t="str">
        <f t="shared" si="33"/>
        <v/>
      </c>
      <c r="BQ23" s="165"/>
      <c r="BR23" s="169" t="str">
        <f t="shared" si="34"/>
        <v/>
      </c>
      <c r="BU23" s="201" t="str">
        <f t="shared" si="12"/>
        <v/>
      </c>
      <c r="BV23" s="201" t="str">
        <f>IF(BU23="","",O24)</f>
        <v/>
      </c>
      <c r="BW23" s="201" t="str">
        <f t="shared" si="13"/>
        <v/>
      </c>
      <c r="BX23" s="201" t="str">
        <f>IF(BW23="","",V24)</f>
        <v/>
      </c>
    </row>
    <row r="24" spans="1:76" ht="15" customHeight="1" thickBot="1" x14ac:dyDescent="0.2">
      <c r="A24" s="7">
        <v>16</v>
      </c>
      <c r="B24" s="39"/>
      <c r="C24" s="135" t="str">
        <f t="shared" si="14"/>
        <v/>
      </c>
      <c r="D24" s="1"/>
      <c r="E24" s="1"/>
      <c r="F24" s="1"/>
      <c r="G24" s="1"/>
      <c r="H24" s="42"/>
      <c r="I24" s="66"/>
      <c r="J24" s="160"/>
      <c r="K24" s="105">
        <v>16</v>
      </c>
      <c r="L24" s="129" t="str">
        <f t="shared" si="15"/>
        <v>(未登録)</v>
      </c>
      <c r="N24" s="228"/>
      <c r="O24" s="20"/>
      <c r="P24" s="238"/>
      <c r="Q24" s="118" t="str">
        <f t="shared" si="2"/>
        <v/>
      </c>
      <c r="R24" s="119" t="str">
        <f t="shared" si="25"/>
        <v/>
      </c>
      <c r="S24" s="162" t="str">
        <f t="shared" si="16"/>
        <v/>
      </c>
      <c r="T24" s="3" t="str">
        <f t="shared" si="3"/>
        <v/>
      </c>
      <c r="U24" s="228"/>
      <c r="V24" s="20"/>
      <c r="W24" s="238"/>
      <c r="X24" s="118" t="str">
        <f t="shared" si="4"/>
        <v/>
      </c>
      <c r="Y24" s="119" t="str">
        <f t="shared" si="26"/>
        <v/>
      </c>
      <c r="Z24" s="162" t="str">
        <f t="shared" si="17"/>
        <v/>
      </c>
      <c r="AA24" s="3" t="str">
        <f t="shared" si="5"/>
        <v/>
      </c>
      <c r="AB24" s="105">
        <v>16</v>
      </c>
      <c r="AC24" s="114" t="str">
        <f t="shared" si="18"/>
        <v>(未登録)</v>
      </c>
      <c r="AD24" s="14"/>
      <c r="AE24" s="157"/>
      <c r="AF24" s="17"/>
      <c r="AG24" s="143"/>
      <c r="AH24" s="122" t="str">
        <f t="shared" si="6"/>
        <v/>
      </c>
      <c r="AI24" s="123" t="str">
        <f t="shared" si="30"/>
        <v/>
      </c>
      <c r="AJ24" s="162" t="str">
        <f t="shared" si="20"/>
        <v/>
      </c>
      <c r="AK24" s="162" t="str">
        <f t="shared" si="21"/>
        <v/>
      </c>
      <c r="AL24" s="162" t="str">
        <f t="shared" si="22"/>
        <v/>
      </c>
      <c r="AM24" s="3" t="str">
        <f t="shared" si="7"/>
        <v/>
      </c>
      <c r="AN24" s="228"/>
      <c r="AO24" s="20"/>
      <c r="AP24" s="238"/>
      <c r="AQ24" s="118" t="str">
        <f t="shared" si="8"/>
        <v/>
      </c>
      <c r="AR24" s="119" t="str">
        <f t="shared" si="27"/>
        <v/>
      </c>
      <c r="AS24" s="162" t="str">
        <f t="shared" si="23"/>
        <v/>
      </c>
      <c r="AT24" s="3" t="str">
        <f t="shared" si="9"/>
        <v/>
      </c>
      <c r="AU24" s="105">
        <v>16</v>
      </c>
      <c r="AV24" s="114" t="str">
        <f t="shared" si="24"/>
        <v>(未登録)</v>
      </c>
      <c r="AY24" s="21" t="s">
        <v>75</v>
      </c>
      <c r="AZ24" s="89"/>
      <c r="BA24" s="165" t="str">
        <f t="shared" ref="BA24:BA33" si="35">IF(AZ24="","",IFERROR(VLOOKUP(AZ24,$A$8:$L$52,12,FALSE),""))</f>
        <v/>
      </c>
      <c r="BB24" s="93"/>
      <c r="BD24" s="21" t="s">
        <v>75</v>
      </c>
      <c r="BE24" s="89"/>
      <c r="BF24" s="165" t="str">
        <f t="shared" ref="BF24:BF33" si="36">IF(BE24="","",IFERROR(VLOOKUP(BE24,$A$8:$L$52,12,FALSE),""))</f>
        <v/>
      </c>
      <c r="BG24" s="93"/>
      <c r="BJ24" s="109">
        <v>19</v>
      </c>
      <c r="BK24" s="138" t="s">
        <v>89</v>
      </c>
      <c r="BL24" s="133">
        <f t="shared" ref="BL24" si="37">COUNTIFS($AE$31:$AE$50,BK24)</f>
        <v>0</v>
      </c>
      <c r="BM24" s="111">
        <f t="shared" si="31"/>
        <v>0</v>
      </c>
      <c r="BO24" s="196"/>
      <c r="BP24" s="165" t="str">
        <f t="shared" si="33"/>
        <v/>
      </c>
      <c r="BQ24" s="165"/>
      <c r="BR24" s="169" t="str">
        <f t="shared" si="34"/>
        <v/>
      </c>
      <c r="BU24" s="201" t="str">
        <f t="shared" si="12"/>
        <v/>
      </c>
      <c r="BV24" s="201" t="str">
        <f>IF(BU24="","",O23)</f>
        <v/>
      </c>
      <c r="BW24" s="201" t="str">
        <f t="shared" si="13"/>
        <v/>
      </c>
      <c r="BX24" s="201" t="str">
        <f>IF(BW24="","",V23)</f>
        <v/>
      </c>
    </row>
    <row r="25" spans="1:76" ht="15" customHeight="1" x14ac:dyDescent="0.15">
      <c r="A25" s="7">
        <v>17</v>
      </c>
      <c r="B25" s="39"/>
      <c r="C25" s="135" t="str">
        <f t="shared" si="14"/>
        <v/>
      </c>
      <c r="D25" s="1"/>
      <c r="E25" s="1"/>
      <c r="F25" s="1"/>
      <c r="G25" s="1"/>
      <c r="H25" s="42"/>
      <c r="I25" s="66"/>
      <c r="J25" s="160"/>
      <c r="K25" s="105">
        <v>17</v>
      </c>
      <c r="L25" s="129" t="str">
        <f t="shared" si="15"/>
        <v>(未登録)</v>
      </c>
      <c r="N25" s="227"/>
      <c r="O25" s="19"/>
      <c r="P25" s="237"/>
      <c r="Q25" s="116" t="str">
        <f t="shared" si="2"/>
        <v/>
      </c>
      <c r="R25" s="117" t="str">
        <f t="shared" si="25"/>
        <v/>
      </c>
      <c r="S25" s="162" t="str">
        <f t="shared" si="16"/>
        <v/>
      </c>
      <c r="T25" s="3" t="str">
        <f t="shared" si="3"/>
        <v/>
      </c>
      <c r="U25" s="227"/>
      <c r="V25" s="19"/>
      <c r="W25" s="237"/>
      <c r="X25" s="116" t="str">
        <f t="shared" si="4"/>
        <v/>
      </c>
      <c r="Y25" s="117" t="str">
        <f t="shared" si="26"/>
        <v/>
      </c>
      <c r="Z25" s="162" t="str">
        <f t="shared" si="17"/>
        <v/>
      </c>
      <c r="AA25" s="3" t="str">
        <f t="shared" si="5"/>
        <v/>
      </c>
      <c r="AB25" s="105">
        <v>17</v>
      </c>
      <c r="AC25" s="114" t="str">
        <f t="shared" si="18"/>
        <v>(未登録)</v>
      </c>
      <c r="AD25" s="14"/>
      <c r="AE25" s="157"/>
      <c r="AF25" s="17"/>
      <c r="AG25" s="143"/>
      <c r="AH25" s="122" t="str">
        <f t="shared" si="6"/>
        <v/>
      </c>
      <c r="AI25" s="123" t="str">
        <f t="shared" si="30"/>
        <v/>
      </c>
      <c r="AJ25" s="162" t="str">
        <f t="shared" si="20"/>
        <v/>
      </c>
      <c r="AK25" s="162" t="str">
        <f t="shared" si="21"/>
        <v/>
      </c>
      <c r="AL25" s="162" t="str">
        <f t="shared" si="22"/>
        <v/>
      </c>
      <c r="AM25" s="3" t="str">
        <f t="shared" si="7"/>
        <v/>
      </c>
      <c r="AN25" s="227"/>
      <c r="AO25" s="19"/>
      <c r="AP25" s="237"/>
      <c r="AQ25" s="116" t="str">
        <f t="shared" si="8"/>
        <v/>
      </c>
      <c r="AR25" s="117" t="str">
        <f t="shared" si="27"/>
        <v/>
      </c>
      <c r="AS25" s="162" t="str">
        <f t="shared" si="23"/>
        <v/>
      </c>
      <c r="AT25" s="3" t="str">
        <f t="shared" si="9"/>
        <v/>
      </c>
      <c r="AU25" s="105">
        <v>17</v>
      </c>
      <c r="AV25" s="114" t="str">
        <f t="shared" si="24"/>
        <v>(未登録)</v>
      </c>
      <c r="AY25" s="21" t="s">
        <v>76</v>
      </c>
      <c r="AZ25" s="89"/>
      <c r="BA25" s="165" t="str">
        <f t="shared" si="35"/>
        <v/>
      </c>
      <c r="BB25" s="93"/>
      <c r="BD25" s="21" t="s">
        <v>76</v>
      </c>
      <c r="BE25" s="89"/>
      <c r="BF25" s="165" t="str">
        <f t="shared" si="36"/>
        <v/>
      </c>
      <c r="BG25" s="93"/>
      <c r="BJ25" s="112">
        <v>20</v>
      </c>
      <c r="BK25" s="138" t="s">
        <v>108</v>
      </c>
      <c r="BL25" s="133">
        <f>COUNTIFS($AE$31:$AE$50,BK25)</f>
        <v>0</v>
      </c>
      <c r="BM25" s="111">
        <f t="shared" si="31"/>
        <v>0</v>
      </c>
      <c r="BO25" s="196"/>
      <c r="BP25" s="165" t="str">
        <f t="shared" si="33"/>
        <v/>
      </c>
      <c r="BQ25" s="165"/>
      <c r="BR25" s="169" t="str">
        <f t="shared" si="34"/>
        <v/>
      </c>
      <c r="BU25" s="201" t="str">
        <f t="shared" si="12"/>
        <v/>
      </c>
      <c r="BV25" s="201" t="str">
        <f>IF(BU25="","",O26)</f>
        <v/>
      </c>
      <c r="BW25" s="201" t="str">
        <f t="shared" si="13"/>
        <v/>
      </c>
      <c r="BX25" s="201" t="str">
        <f>IF(BW25="","",V26)</f>
        <v/>
      </c>
    </row>
    <row r="26" spans="1:76" ht="15" customHeight="1" thickBot="1" x14ac:dyDescent="0.2">
      <c r="A26" s="7">
        <v>18</v>
      </c>
      <c r="B26" s="39"/>
      <c r="C26" s="135" t="str">
        <f t="shared" si="14"/>
        <v/>
      </c>
      <c r="D26" s="1"/>
      <c r="E26" s="1"/>
      <c r="F26" s="1"/>
      <c r="G26" s="1"/>
      <c r="H26" s="42"/>
      <c r="I26" s="66"/>
      <c r="J26" s="160"/>
      <c r="K26" s="105">
        <v>18</v>
      </c>
      <c r="L26" s="129" t="str">
        <f t="shared" si="15"/>
        <v>(未登録)</v>
      </c>
      <c r="N26" s="228"/>
      <c r="O26" s="20"/>
      <c r="P26" s="238"/>
      <c r="Q26" s="118" t="str">
        <f t="shared" si="2"/>
        <v/>
      </c>
      <c r="R26" s="119" t="str">
        <f t="shared" si="25"/>
        <v/>
      </c>
      <c r="S26" s="162" t="str">
        <f t="shared" si="16"/>
        <v/>
      </c>
      <c r="T26" s="3" t="str">
        <f t="shared" si="3"/>
        <v/>
      </c>
      <c r="U26" s="228"/>
      <c r="V26" s="20"/>
      <c r="W26" s="238"/>
      <c r="X26" s="118" t="str">
        <f t="shared" si="4"/>
        <v/>
      </c>
      <c r="Y26" s="119" t="str">
        <f t="shared" si="26"/>
        <v/>
      </c>
      <c r="Z26" s="162" t="str">
        <f t="shared" si="17"/>
        <v/>
      </c>
      <c r="AA26" s="3" t="str">
        <f t="shared" si="5"/>
        <v/>
      </c>
      <c r="AB26" s="105">
        <v>18</v>
      </c>
      <c r="AC26" s="114" t="str">
        <f t="shared" si="18"/>
        <v>(未登録)</v>
      </c>
      <c r="AD26" s="14"/>
      <c r="AE26" s="157"/>
      <c r="AF26" s="17"/>
      <c r="AG26" s="143"/>
      <c r="AH26" s="122" t="str">
        <f t="shared" si="6"/>
        <v/>
      </c>
      <c r="AI26" s="123" t="str">
        <f t="shared" si="30"/>
        <v/>
      </c>
      <c r="AJ26" s="162" t="str">
        <f t="shared" si="20"/>
        <v/>
      </c>
      <c r="AK26" s="162" t="str">
        <f t="shared" si="21"/>
        <v/>
      </c>
      <c r="AL26" s="162" t="str">
        <f t="shared" si="22"/>
        <v/>
      </c>
      <c r="AM26" s="3" t="str">
        <f t="shared" si="7"/>
        <v/>
      </c>
      <c r="AN26" s="228"/>
      <c r="AO26" s="20"/>
      <c r="AP26" s="238"/>
      <c r="AQ26" s="118" t="str">
        <f t="shared" si="8"/>
        <v/>
      </c>
      <c r="AR26" s="119" t="str">
        <f t="shared" si="27"/>
        <v/>
      </c>
      <c r="AS26" s="162" t="str">
        <f t="shared" si="23"/>
        <v/>
      </c>
      <c r="AT26" s="3" t="str">
        <f t="shared" si="9"/>
        <v/>
      </c>
      <c r="AU26" s="105">
        <v>18</v>
      </c>
      <c r="AV26" s="114" t="str">
        <f t="shared" si="24"/>
        <v>(未登録)</v>
      </c>
      <c r="AY26" s="21" t="s">
        <v>77</v>
      </c>
      <c r="AZ26" s="89"/>
      <c r="BA26" s="165" t="str">
        <f t="shared" si="35"/>
        <v/>
      </c>
      <c r="BB26" s="93"/>
      <c r="BD26" s="21" t="s">
        <v>77</v>
      </c>
      <c r="BE26" s="89"/>
      <c r="BF26" s="165" t="str">
        <f t="shared" si="36"/>
        <v/>
      </c>
      <c r="BG26" s="93"/>
      <c r="BJ26" s="183">
        <v>21</v>
      </c>
      <c r="BK26" s="184" t="s">
        <v>142</v>
      </c>
      <c r="BL26" s="185">
        <f>COUNTIFS($AE$31:$AE$50,BK26)</f>
        <v>0</v>
      </c>
      <c r="BM26" s="139">
        <f t="shared" si="0"/>
        <v>0</v>
      </c>
      <c r="BO26" s="197"/>
      <c r="BP26" s="170" t="str">
        <f t="shared" si="33"/>
        <v/>
      </c>
      <c r="BQ26" s="170"/>
      <c r="BR26" s="171" t="str">
        <f t="shared" si="34"/>
        <v/>
      </c>
      <c r="BU26" s="201" t="str">
        <f t="shared" si="12"/>
        <v/>
      </c>
      <c r="BV26" s="201" t="str">
        <f>IF(BU26="","",O25)</f>
        <v/>
      </c>
      <c r="BW26" s="201" t="str">
        <f t="shared" si="13"/>
        <v/>
      </c>
      <c r="BX26" s="201" t="str">
        <f>IF(BW26="","",V25)</f>
        <v/>
      </c>
    </row>
    <row r="27" spans="1:76" ht="15" customHeight="1" thickBot="1" x14ac:dyDescent="0.2">
      <c r="A27" s="7">
        <v>19</v>
      </c>
      <c r="B27" s="39"/>
      <c r="C27" s="135" t="str">
        <f t="shared" si="14"/>
        <v/>
      </c>
      <c r="D27" s="1"/>
      <c r="E27" s="1"/>
      <c r="F27" s="1"/>
      <c r="G27" s="1"/>
      <c r="H27" s="42"/>
      <c r="I27" s="66"/>
      <c r="J27" s="160"/>
      <c r="K27" s="105">
        <v>19</v>
      </c>
      <c r="L27" s="129" t="str">
        <f t="shared" si="15"/>
        <v>(未登録)</v>
      </c>
      <c r="N27" s="227"/>
      <c r="O27" s="19"/>
      <c r="P27" s="237"/>
      <c r="Q27" s="116" t="str">
        <f t="shared" si="2"/>
        <v/>
      </c>
      <c r="R27" s="117" t="str">
        <f t="shared" si="25"/>
        <v/>
      </c>
      <c r="S27" s="162" t="str">
        <f t="shared" si="16"/>
        <v/>
      </c>
      <c r="T27" s="3" t="str">
        <f t="shared" si="3"/>
        <v/>
      </c>
      <c r="U27" s="227"/>
      <c r="V27" s="19"/>
      <c r="W27" s="237"/>
      <c r="X27" s="116" t="str">
        <f t="shared" si="4"/>
        <v/>
      </c>
      <c r="Y27" s="117" t="str">
        <f t="shared" si="26"/>
        <v/>
      </c>
      <c r="Z27" s="162" t="str">
        <f t="shared" si="17"/>
        <v/>
      </c>
      <c r="AA27" s="3" t="str">
        <f t="shared" si="5"/>
        <v/>
      </c>
      <c r="AB27" s="105">
        <v>19</v>
      </c>
      <c r="AC27" s="114" t="str">
        <f t="shared" si="18"/>
        <v>(未登録)</v>
      </c>
      <c r="AD27" s="14"/>
      <c r="AE27" s="157"/>
      <c r="AF27" s="17"/>
      <c r="AG27" s="143"/>
      <c r="AH27" s="122" t="str">
        <f t="shared" si="6"/>
        <v/>
      </c>
      <c r="AI27" s="123" t="str">
        <f t="shared" si="30"/>
        <v/>
      </c>
      <c r="AJ27" s="162" t="str">
        <f t="shared" si="20"/>
        <v/>
      </c>
      <c r="AK27" s="162" t="str">
        <f t="shared" si="21"/>
        <v/>
      </c>
      <c r="AL27" s="162" t="str">
        <f t="shared" si="22"/>
        <v/>
      </c>
      <c r="AM27" s="3" t="str">
        <f t="shared" si="7"/>
        <v/>
      </c>
      <c r="AN27" s="227"/>
      <c r="AO27" s="19"/>
      <c r="AP27" s="237"/>
      <c r="AQ27" s="116" t="str">
        <f t="shared" si="8"/>
        <v/>
      </c>
      <c r="AR27" s="117" t="str">
        <f t="shared" si="27"/>
        <v/>
      </c>
      <c r="AS27" s="162" t="str">
        <f t="shared" si="23"/>
        <v/>
      </c>
      <c r="AT27" s="3" t="str">
        <f t="shared" si="9"/>
        <v/>
      </c>
      <c r="AU27" s="105">
        <v>19</v>
      </c>
      <c r="AV27" s="114" t="str">
        <f t="shared" si="24"/>
        <v>(未登録)</v>
      </c>
      <c r="AY27" s="21" t="s">
        <v>78</v>
      </c>
      <c r="AZ27" s="89"/>
      <c r="BA27" s="165" t="str">
        <f t="shared" si="35"/>
        <v/>
      </c>
      <c r="BB27" s="93"/>
      <c r="BD27" s="21" t="s">
        <v>78</v>
      </c>
      <c r="BE27" s="89"/>
      <c r="BF27" s="165" t="str">
        <f t="shared" si="36"/>
        <v/>
      </c>
      <c r="BG27" s="93"/>
      <c r="BJ27" s="248" t="s">
        <v>143</v>
      </c>
      <c r="BK27" s="249"/>
      <c r="BL27" s="186">
        <f>SUM(BL6:BL26)</f>
        <v>0</v>
      </c>
      <c r="BM27" s="188">
        <f>SUM(BM6:BM26)</f>
        <v>0</v>
      </c>
      <c r="BR27" s="96"/>
      <c r="BU27" s="201" t="str">
        <f t="shared" si="12"/>
        <v/>
      </c>
      <c r="BV27" s="201" t="str">
        <f>IF(BU27="","",O28)</f>
        <v/>
      </c>
      <c r="BW27" s="201" t="str">
        <f t="shared" si="13"/>
        <v/>
      </c>
      <c r="BX27" s="201" t="str">
        <f>IF(BW27="","",V28)</f>
        <v/>
      </c>
    </row>
    <row r="28" spans="1:76" ht="15" customHeight="1" thickBot="1" x14ac:dyDescent="0.2">
      <c r="A28" s="7">
        <v>20</v>
      </c>
      <c r="B28" s="39"/>
      <c r="C28" s="135" t="str">
        <f t="shared" si="14"/>
        <v/>
      </c>
      <c r="D28" s="1"/>
      <c r="E28" s="1"/>
      <c r="F28" s="1"/>
      <c r="G28" s="1"/>
      <c r="H28" s="42"/>
      <c r="I28" s="66"/>
      <c r="J28" s="160"/>
      <c r="K28" s="105">
        <v>20</v>
      </c>
      <c r="L28" s="129" t="str">
        <f t="shared" si="15"/>
        <v>(未登録)</v>
      </c>
      <c r="N28" s="228"/>
      <c r="O28" s="20"/>
      <c r="P28" s="238"/>
      <c r="Q28" s="118" t="str">
        <f t="shared" si="2"/>
        <v/>
      </c>
      <c r="R28" s="119" t="str">
        <f t="shared" si="25"/>
        <v/>
      </c>
      <c r="S28" s="162" t="str">
        <f t="shared" si="16"/>
        <v/>
      </c>
      <c r="T28" s="3" t="str">
        <f t="shared" si="3"/>
        <v/>
      </c>
      <c r="U28" s="228"/>
      <c r="V28" s="20"/>
      <c r="W28" s="238"/>
      <c r="X28" s="118" t="str">
        <f t="shared" si="4"/>
        <v/>
      </c>
      <c r="Y28" s="119" t="str">
        <f t="shared" si="26"/>
        <v/>
      </c>
      <c r="Z28" s="162" t="str">
        <f t="shared" si="17"/>
        <v/>
      </c>
      <c r="AA28" s="3" t="str">
        <f t="shared" si="5"/>
        <v/>
      </c>
      <c r="AB28" s="105">
        <v>20</v>
      </c>
      <c r="AC28" s="114" t="str">
        <f t="shared" si="18"/>
        <v>(未登録)</v>
      </c>
      <c r="AD28" s="14"/>
      <c r="AE28" s="157"/>
      <c r="AF28" s="17"/>
      <c r="AG28" s="143"/>
      <c r="AH28" s="122" t="str">
        <f t="shared" si="6"/>
        <v/>
      </c>
      <c r="AI28" s="123" t="str">
        <f t="shared" si="30"/>
        <v/>
      </c>
      <c r="AJ28" s="162" t="str">
        <f t="shared" si="20"/>
        <v/>
      </c>
      <c r="AK28" s="162" t="str">
        <f t="shared" si="21"/>
        <v/>
      </c>
      <c r="AL28" s="162" t="str">
        <f t="shared" si="22"/>
        <v/>
      </c>
      <c r="AM28" s="3" t="str">
        <f t="shared" si="7"/>
        <v/>
      </c>
      <c r="AN28" s="228"/>
      <c r="AO28" s="20"/>
      <c r="AP28" s="238"/>
      <c r="AQ28" s="118" t="str">
        <f t="shared" si="8"/>
        <v/>
      </c>
      <c r="AR28" s="120" t="str">
        <f t="shared" si="27"/>
        <v/>
      </c>
      <c r="AS28" s="162" t="str">
        <f t="shared" si="23"/>
        <v/>
      </c>
      <c r="AT28" s="3" t="str">
        <f t="shared" si="9"/>
        <v/>
      </c>
      <c r="AU28" s="105">
        <v>20</v>
      </c>
      <c r="AV28" s="114" t="str">
        <f t="shared" si="24"/>
        <v>(未登録)</v>
      </c>
      <c r="AY28" s="21" t="s">
        <v>79</v>
      </c>
      <c r="AZ28" s="89"/>
      <c r="BA28" s="165" t="str">
        <f t="shared" si="35"/>
        <v/>
      </c>
      <c r="BB28" s="93"/>
      <c r="BD28" s="21" t="s">
        <v>79</v>
      </c>
      <c r="BE28" s="89"/>
      <c r="BF28" s="165" t="str">
        <f t="shared" si="36"/>
        <v/>
      </c>
      <c r="BG28" s="93"/>
      <c r="BJ28" s="248" t="s">
        <v>121</v>
      </c>
      <c r="BK28" s="249"/>
      <c r="BL28" s="187">
        <f>AT49+AM51+AA49+T49</f>
        <v>0</v>
      </c>
      <c r="BM28" s="189">
        <f>BL28*500</f>
        <v>0</v>
      </c>
      <c r="BO28" s="147" t="s">
        <v>153</v>
      </c>
      <c r="BR28" s="385" t="s">
        <v>188</v>
      </c>
      <c r="BU28" s="201" t="str">
        <f t="shared" si="12"/>
        <v/>
      </c>
      <c r="BV28" s="201" t="str">
        <f>IF(BU28="","",O27)</f>
        <v/>
      </c>
      <c r="BW28" s="201" t="str">
        <f t="shared" si="13"/>
        <v/>
      </c>
      <c r="BX28" s="201" t="str">
        <f>IF(BW28="","",V27)</f>
        <v/>
      </c>
    </row>
    <row r="29" spans="1:76" ht="15" customHeight="1" thickBot="1" x14ac:dyDescent="0.2">
      <c r="A29" s="7">
        <v>21</v>
      </c>
      <c r="B29" s="39"/>
      <c r="C29" s="135" t="str">
        <f t="shared" si="14"/>
        <v/>
      </c>
      <c r="D29" s="1"/>
      <c r="E29" s="1"/>
      <c r="F29" s="1"/>
      <c r="G29" s="1"/>
      <c r="H29" s="42"/>
      <c r="I29" s="66"/>
      <c r="J29" s="160"/>
      <c r="K29" s="105">
        <v>21</v>
      </c>
      <c r="L29" s="129" t="str">
        <f t="shared" si="15"/>
        <v>(未登録)</v>
      </c>
      <c r="N29" s="227"/>
      <c r="O29" s="19"/>
      <c r="P29" s="237"/>
      <c r="Q29" s="116" t="str">
        <f t="shared" si="2"/>
        <v/>
      </c>
      <c r="R29" s="117" t="str">
        <f t="shared" ref="R29:R48" si="38">IF(O29="","",IFERROR(VLOOKUP(O29,$A$9:$L$48,3,FALSE),""))</f>
        <v/>
      </c>
      <c r="S29" s="162" t="str">
        <f t="shared" si="16"/>
        <v/>
      </c>
      <c r="T29" s="3" t="str">
        <f t="shared" si="3"/>
        <v/>
      </c>
      <c r="U29" s="227"/>
      <c r="V29" s="19"/>
      <c r="W29" s="237"/>
      <c r="X29" s="116" t="str">
        <f t="shared" si="4"/>
        <v/>
      </c>
      <c r="Y29" s="117" t="str">
        <f t="shared" ref="Y29:Y48" si="39">IF(V29="","",IFERROR(VLOOKUP(V29,$A$9:$L$48,3,FALSE),""))</f>
        <v/>
      </c>
      <c r="Z29" s="162" t="str">
        <f t="shared" si="17"/>
        <v/>
      </c>
      <c r="AA29" s="3" t="str">
        <f t="shared" si="5"/>
        <v/>
      </c>
      <c r="AB29" s="105">
        <v>21</v>
      </c>
      <c r="AC29" s="114" t="str">
        <f t="shared" si="18"/>
        <v>(未登録)</v>
      </c>
      <c r="AD29" s="14"/>
      <c r="AE29" s="235" t="s">
        <v>55</v>
      </c>
      <c r="AF29" s="233" t="s">
        <v>13</v>
      </c>
      <c r="AG29" s="239" t="s">
        <v>12</v>
      </c>
      <c r="AH29" s="241" t="s">
        <v>56</v>
      </c>
      <c r="AI29" s="266" t="s">
        <v>52</v>
      </c>
      <c r="AJ29" s="162" t="str">
        <f t="shared" si="20"/>
        <v/>
      </c>
      <c r="AK29" s="162"/>
      <c r="AL29" s="162"/>
      <c r="AM29" s="3"/>
      <c r="AN29" s="227"/>
      <c r="AO29" s="19"/>
      <c r="AP29" s="237"/>
      <c r="AQ29" s="116" t="str">
        <f t="shared" si="8"/>
        <v/>
      </c>
      <c r="AR29" s="117" t="str">
        <f t="shared" ref="AR29:AR48" si="40">IF(AO29="","",IFERROR(VLOOKUP(AO29,$A$9:$L$48,3,FALSE),""))</f>
        <v/>
      </c>
      <c r="AS29" s="162" t="str">
        <f t="shared" si="23"/>
        <v/>
      </c>
      <c r="AT29" s="3" t="str">
        <f t="shared" si="9"/>
        <v/>
      </c>
      <c r="AU29" s="105">
        <v>21</v>
      </c>
      <c r="AV29" s="114" t="str">
        <f t="shared" si="24"/>
        <v>(未登録)</v>
      </c>
      <c r="AY29" s="21" t="s">
        <v>80</v>
      </c>
      <c r="AZ29" s="89"/>
      <c r="BA29" s="165" t="str">
        <f t="shared" si="35"/>
        <v/>
      </c>
      <c r="BB29" s="93"/>
      <c r="BD29" s="21" t="s">
        <v>80</v>
      </c>
      <c r="BE29" s="89"/>
      <c r="BF29" s="165" t="str">
        <f t="shared" si="36"/>
        <v/>
      </c>
      <c r="BG29" s="93"/>
      <c r="BJ29" s="376" t="s">
        <v>151</v>
      </c>
      <c r="BK29" s="377"/>
      <c r="BL29" s="187">
        <f>COUNTIF($S$9:$S$48,"=小")+COUNTIF($Z$9:$Z$48,"=小")+COUNTIF($AJ$9:$AJ$50,"=小")+COUNTIF($AS$9:$AS$48,"=小")</f>
        <v>0</v>
      </c>
      <c r="BM29" s="190">
        <f>BL29*1000</f>
        <v>0</v>
      </c>
      <c r="BO29" s="147" t="s">
        <v>154</v>
      </c>
      <c r="BR29" s="386"/>
      <c r="BU29" s="201" t="str">
        <f t="shared" si="12"/>
        <v/>
      </c>
      <c r="BV29" s="201" t="str">
        <f>IF(BU29="","",O30)</f>
        <v/>
      </c>
      <c r="BW29" s="201" t="str">
        <f t="shared" si="13"/>
        <v/>
      </c>
      <c r="BX29" s="201" t="str">
        <f>IF(BW29="","",V30)</f>
        <v/>
      </c>
    </row>
    <row r="30" spans="1:76" ht="15" customHeight="1" thickBot="1" x14ac:dyDescent="0.2">
      <c r="A30" s="7">
        <v>22</v>
      </c>
      <c r="B30" s="39"/>
      <c r="C30" s="135" t="str">
        <f t="shared" si="14"/>
        <v/>
      </c>
      <c r="D30" s="1"/>
      <c r="E30" s="1"/>
      <c r="F30" s="1"/>
      <c r="G30" s="1"/>
      <c r="H30" s="42"/>
      <c r="I30" s="66"/>
      <c r="J30" s="160"/>
      <c r="K30" s="105">
        <v>22</v>
      </c>
      <c r="L30" s="129" t="str">
        <f t="shared" si="15"/>
        <v>(未登録)</v>
      </c>
      <c r="N30" s="228"/>
      <c r="O30" s="20"/>
      <c r="P30" s="238"/>
      <c r="Q30" s="118" t="str">
        <f t="shared" si="2"/>
        <v/>
      </c>
      <c r="R30" s="119" t="str">
        <f t="shared" si="38"/>
        <v/>
      </c>
      <c r="S30" s="162" t="str">
        <f t="shared" si="16"/>
        <v/>
      </c>
      <c r="T30" s="3" t="str">
        <f t="shared" si="3"/>
        <v/>
      </c>
      <c r="U30" s="228"/>
      <c r="V30" s="20"/>
      <c r="W30" s="238"/>
      <c r="X30" s="118" t="str">
        <f t="shared" si="4"/>
        <v/>
      </c>
      <c r="Y30" s="119" t="str">
        <f t="shared" si="39"/>
        <v/>
      </c>
      <c r="Z30" s="162" t="str">
        <f t="shared" si="17"/>
        <v/>
      </c>
      <c r="AA30" s="3" t="str">
        <f t="shared" si="5"/>
        <v/>
      </c>
      <c r="AB30" s="105">
        <v>22</v>
      </c>
      <c r="AC30" s="114" t="str">
        <f t="shared" si="18"/>
        <v>(未登録)</v>
      </c>
      <c r="AD30" s="14"/>
      <c r="AE30" s="236"/>
      <c r="AF30" s="234"/>
      <c r="AG30" s="240"/>
      <c r="AH30" s="242"/>
      <c r="AI30" s="267"/>
      <c r="AJ30" s="162" t="str">
        <f t="shared" si="20"/>
        <v/>
      </c>
      <c r="AK30" s="162"/>
      <c r="AL30" s="162"/>
      <c r="AM30" s="3"/>
      <c r="AN30" s="228"/>
      <c r="AO30" s="20"/>
      <c r="AP30" s="238"/>
      <c r="AQ30" s="118" t="str">
        <f t="shared" si="8"/>
        <v/>
      </c>
      <c r="AR30" s="119" t="str">
        <f t="shared" si="40"/>
        <v/>
      </c>
      <c r="AS30" s="162" t="str">
        <f t="shared" si="23"/>
        <v/>
      </c>
      <c r="AT30" s="3" t="str">
        <f t="shared" si="9"/>
        <v/>
      </c>
      <c r="AU30" s="105">
        <v>22</v>
      </c>
      <c r="AV30" s="114" t="str">
        <f t="shared" si="24"/>
        <v>(未登録)</v>
      </c>
      <c r="AY30" s="21" t="s">
        <v>81</v>
      </c>
      <c r="AZ30" s="89"/>
      <c r="BA30" s="165" t="str">
        <f t="shared" si="35"/>
        <v/>
      </c>
      <c r="BB30" s="93"/>
      <c r="BD30" s="21" t="s">
        <v>81</v>
      </c>
      <c r="BE30" s="89"/>
      <c r="BF30" s="165" t="str">
        <f t="shared" si="36"/>
        <v/>
      </c>
      <c r="BG30" s="93"/>
      <c r="BJ30" s="376" t="s">
        <v>152</v>
      </c>
      <c r="BK30" s="377"/>
      <c r="BL30" s="187">
        <f>COUNTIF($S$9:$S$48,"=中高")+COUNTIF($Z$9:$Z$48,"=中高")+COUNTIF($AJ$9:$AJ$50,"=中高")+COUNTIF($AS$9:$AS$48,"=中高")</f>
        <v>0</v>
      </c>
      <c r="BM30" s="190">
        <f>BL30*500</f>
        <v>0</v>
      </c>
      <c r="BO30" s="147" t="s">
        <v>162</v>
      </c>
      <c r="BR30" s="387"/>
      <c r="BU30" s="201" t="str">
        <f t="shared" si="12"/>
        <v/>
      </c>
      <c r="BV30" s="201" t="str">
        <f>IF(BU30="","",O29)</f>
        <v/>
      </c>
      <c r="BW30" s="201" t="str">
        <f t="shared" si="13"/>
        <v/>
      </c>
      <c r="BX30" s="201" t="str">
        <f>IF(BW30="","",V29)</f>
        <v/>
      </c>
    </row>
    <row r="31" spans="1:76" ht="15" customHeight="1" thickBot="1" x14ac:dyDescent="0.2">
      <c r="A31" s="7">
        <v>23</v>
      </c>
      <c r="B31" s="39"/>
      <c r="C31" s="135" t="str">
        <f t="shared" si="14"/>
        <v/>
      </c>
      <c r="D31" s="1"/>
      <c r="E31" s="1"/>
      <c r="F31" s="1"/>
      <c r="G31" s="1"/>
      <c r="H31" s="42"/>
      <c r="I31" s="66"/>
      <c r="J31" s="160"/>
      <c r="K31" s="105">
        <v>23</v>
      </c>
      <c r="L31" s="129" t="str">
        <f t="shared" si="15"/>
        <v>(未登録)</v>
      </c>
      <c r="N31" s="227"/>
      <c r="O31" s="19"/>
      <c r="P31" s="237"/>
      <c r="Q31" s="116" t="str">
        <f t="shared" si="2"/>
        <v/>
      </c>
      <c r="R31" s="117" t="str">
        <f t="shared" si="38"/>
        <v/>
      </c>
      <c r="S31" s="162" t="str">
        <f t="shared" si="16"/>
        <v/>
      </c>
      <c r="T31" s="3" t="str">
        <f t="shared" si="3"/>
        <v/>
      </c>
      <c r="U31" s="227"/>
      <c r="V31" s="19"/>
      <c r="W31" s="237"/>
      <c r="X31" s="116" t="str">
        <f t="shared" si="4"/>
        <v/>
      </c>
      <c r="Y31" s="117" t="str">
        <f t="shared" si="39"/>
        <v/>
      </c>
      <c r="Z31" s="162" t="str">
        <f t="shared" si="17"/>
        <v/>
      </c>
      <c r="AA31" s="3" t="str">
        <f t="shared" si="5"/>
        <v/>
      </c>
      <c r="AB31" s="105">
        <v>23</v>
      </c>
      <c r="AC31" s="114" t="str">
        <f t="shared" si="18"/>
        <v>(未登録)</v>
      </c>
      <c r="AD31" s="14"/>
      <c r="AE31" s="157"/>
      <c r="AF31" s="17"/>
      <c r="AG31" s="143"/>
      <c r="AH31" s="122" t="str">
        <f t="shared" ref="AH31:AH50" si="41">IF(AF31="","",IFERROR(VLOOKUP(AF31,$A$9:$L$48,12,FALSE),""))</f>
        <v/>
      </c>
      <c r="AI31" s="123" t="str">
        <f t="shared" ref="AI31:AI50" si="42">IF(AF31="","",IFERROR(VLOOKUP(AF31,$A$9:$L$48,3,FALSE),""))</f>
        <v/>
      </c>
      <c r="AJ31" s="162" t="str">
        <f t="shared" si="20"/>
        <v/>
      </c>
      <c r="AK31" s="162" t="str">
        <f>IF(AF31="","",IFERROR(VLOOKUP(AF31,$BW$9:$BX$48,2,FALSE),""))</f>
        <v/>
      </c>
      <c r="AL31" s="162" t="str">
        <f t="shared" si="22"/>
        <v/>
      </c>
      <c r="AM31" s="3" t="str">
        <f t="shared" ref="AM31:AM50" si="43">IFERROR(IF(AI31="","",IF(COUNTIF($D$55:$D$94,AI31)&gt;=1,"",1)),"")</f>
        <v/>
      </c>
      <c r="AN31" s="227"/>
      <c r="AO31" s="19"/>
      <c r="AP31" s="237"/>
      <c r="AQ31" s="116" t="str">
        <f t="shared" si="8"/>
        <v/>
      </c>
      <c r="AR31" s="117" t="str">
        <f t="shared" si="40"/>
        <v/>
      </c>
      <c r="AS31" s="162" t="str">
        <f t="shared" si="23"/>
        <v/>
      </c>
      <c r="AT31" s="3" t="str">
        <f t="shared" si="9"/>
        <v/>
      </c>
      <c r="AU31" s="105">
        <v>23</v>
      </c>
      <c r="AV31" s="114" t="str">
        <f t="shared" si="24"/>
        <v>(未登録)</v>
      </c>
      <c r="AY31" s="21" t="s">
        <v>82</v>
      </c>
      <c r="AZ31" s="89"/>
      <c r="BA31" s="165" t="str">
        <f t="shared" si="35"/>
        <v/>
      </c>
      <c r="BB31" s="93"/>
      <c r="BD31" s="21" t="s">
        <v>82</v>
      </c>
      <c r="BE31" s="89"/>
      <c r="BF31" s="165" t="str">
        <f t="shared" si="36"/>
        <v/>
      </c>
      <c r="BG31" s="93"/>
      <c r="BJ31" s="366" t="s">
        <v>171</v>
      </c>
      <c r="BK31" s="367"/>
      <c r="BL31" s="367"/>
      <c r="BM31" s="191">
        <f>BM27+BM28-BM29-BM30</f>
        <v>0</v>
      </c>
      <c r="BU31" s="201" t="str">
        <f t="shared" si="12"/>
        <v/>
      </c>
      <c r="BV31" s="201" t="str">
        <f>IF(BU31="","",O32)</f>
        <v/>
      </c>
      <c r="BW31" s="201" t="str">
        <f t="shared" si="13"/>
        <v/>
      </c>
      <c r="BX31" s="201" t="str">
        <f>IF(BW31="","",V32)</f>
        <v/>
      </c>
    </row>
    <row r="32" spans="1:76" ht="15" customHeight="1" thickBot="1" x14ac:dyDescent="0.2">
      <c r="A32" s="7">
        <v>24</v>
      </c>
      <c r="B32" s="39"/>
      <c r="C32" s="135" t="str">
        <f t="shared" si="14"/>
        <v/>
      </c>
      <c r="D32" s="1"/>
      <c r="E32" s="1"/>
      <c r="F32" s="1"/>
      <c r="G32" s="1"/>
      <c r="H32" s="42"/>
      <c r="I32" s="66"/>
      <c r="J32" s="160"/>
      <c r="K32" s="105">
        <v>24</v>
      </c>
      <c r="L32" s="129" t="str">
        <f t="shared" si="15"/>
        <v>(未登録)</v>
      </c>
      <c r="N32" s="228"/>
      <c r="O32" s="20"/>
      <c r="P32" s="238"/>
      <c r="Q32" s="118" t="str">
        <f t="shared" si="2"/>
        <v/>
      </c>
      <c r="R32" s="119" t="str">
        <f t="shared" si="38"/>
        <v/>
      </c>
      <c r="S32" s="162" t="str">
        <f t="shared" si="16"/>
        <v/>
      </c>
      <c r="T32" s="3" t="str">
        <f t="shared" si="3"/>
        <v/>
      </c>
      <c r="U32" s="228"/>
      <c r="V32" s="20"/>
      <c r="W32" s="238"/>
      <c r="X32" s="118" t="str">
        <f t="shared" si="4"/>
        <v/>
      </c>
      <c r="Y32" s="119" t="str">
        <f t="shared" si="39"/>
        <v/>
      </c>
      <c r="Z32" s="162" t="str">
        <f t="shared" si="17"/>
        <v/>
      </c>
      <c r="AA32" s="3" t="str">
        <f t="shared" si="5"/>
        <v/>
      </c>
      <c r="AB32" s="105">
        <v>24</v>
      </c>
      <c r="AC32" s="114" t="str">
        <f t="shared" si="18"/>
        <v>(未登録)</v>
      </c>
      <c r="AD32" s="14"/>
      <c r="AE32" s="157"/>
      <c r="AF32" s="17"/>
      <c r="AG32" s="143"/>
      <c r="AH32" s="122" t="str">
        <f t="shared" si="41"/>
        <v/>
      </c>
      <c r="AI32" s="123" t="str">
        <f t="shared" si="42"/>
        <v/>
      </c>
      <c r="AJ32" s="162" t="str">
        <f t="shared" si="20"/>
        <v/>
      </c>
      <c r="AK32" s="162" t="str">
        <f t="shared" ref="AK32:AK50" si="44">IF(AF32="","",IFERROR(VLOOKUP(AF32,$BW$9:$BX$48,2,FALSE),""))</f>
        <v/>
      </c>
      <c r="AL32" s="162" t="str">
        <f t="shared" si="22"/>
        <v/>
      </c>
      <c r="AM32" s="3" t="str">
        <f t="shared" si="43"/>
        <v/>
      </c>
      <c r="AN32" s="228"/>
      <c r="AO32" s="20"/>
      <c r="AP32" s="238"/>
      <c r="AQ32" s="118" t="str">
        <f t="shared" si="8"/>
        <v/>
      </c>
      <c r="AR32" s="119" t="str">
        <f t="shared" si="40"/>
        <v/>
      </c>
      <c r="AS32" s="162" t="str">
        <f t="shared" si="23"/>
        <v/>
      </c>
      <c r="AT32" s="3" t="str">
        <f t="shared" si="9"/>
        <v/>
      </c>
      <c r="AU32" s="105">
        <v>24</v>
      </c>
      <c r="AV32" s="114" t="str">
        <f t="shared" si="24"/>
        <v>(未登録)</v>
      </c>
      <c r="AY32" s="21"/>
      <c r="AZ32" s="107"/>
      <c r="BA32" s="165" t="str">
        <f t="shared" si="35"/>
        <v/>
      </c>
      <c r="BB32" s="93"/>
      <c r="BD32" s="21"/>
      <c r="BE32" s="107"/>
      <c r="BF32" s="165" t="str">
        <f t="shared" si="36"/>
        <v/>
      </c>
      <c r="BG32" s="93"/>
      <c r="BU32" s="201" t="str">
        <f t="shared" si="12"/>
        <v/>
      </c>
      <c r="BV32" s="201" t="str">
        <f>IF(BU32="","",O31)</f>
        <v/>
      </c>
      <c r="BW32" s="201" t="str">
        <f t="shared" si="13"/>
        <v/>
      </c>
      <c r="BX32" s="201" t="str">
        <f>IF(BW32="","",V31)</f>
        <v/>
      </c>
    </row>
    <row r="33" spans="1:76" ht="15" customHeight="1" thickBot="1" x14ac:dyDescent="0.2">
      <c r="A33" s="7">
        <v>25</v>
      </c>
      <c r="B33" s="39"/>
      <c r="C33" s="135" t="str">
        <f t="shared" si="14"/>
        <v/>
      </c>
      <c r="D33" s="1"/>
      <c r="E33" s="1"/>
      <c r="F33" s="1"/>
      <c r="G33" s="1"/>
      <c r="H33" s="42"/>
      <c r="I33" s="66"/>
      <c r="J33" s="160"/>
      <c r="K33" s="105">
        <v>25</v>
      </c>
      <c r="L33" s="129" t="str">
        <f t="shared" si="15"/>
        <v>(未登録)</v>
      </c>
      <c r="N33" s="227"/>
      <c r="O33" s="19"/>
      <c r="P33" s="237"/>
      <c r="Q33" s="116" t="str">
        <f t="shared" si="2"/>
        <v/>
      </c>
      <c r="R33" s="117" t="str">
        <f t="shared" si="38"/>
        <v/>
      </c>
      <c r="S33" s="162" t="str">
        <f t="shared" si="16"/>
        <v/>
      </c>
      <c r="T33" s="3" t="str">
        <f t="shared" si="3"/>
        <v/>
      </c>
      <c r="U33" s="227"/>
      <c r="V33" s="19"/>
      <c r="W33" s="237"/>
      <c r="X33" s="116" t="str">
        <f t="shared" si="4"/>
        <v/>
      </c>
      <c r="Y33" s="117" t="str">
        <f t="shared" si="39"/>
        <v/>
      </c>
      <c r="Z33" s="162" t="str">
        <f t="shared" si="17"/>
        <v/>
      </c>
      <c r="AA33" s="3" t="str">
        <f t="shared" si="5"/>
        <v/>
      </c>
      <c r="AB33" s="105">
        <v>25</v>
      </c>
      <c r="AC33" s="114" t="str">
        <f t="shared" si="18"/>
        <v>(未登録)</v>
      </c>
      <c r="AD33" s="14"/>
      <c r="AE33" s="157"/>
      <c r="AF33" s="17"/>
      <c r="AG33" s="143"/>
      <c r="AH33" s="122" t="str">
        <f t="shared" si="41"/>
        <v/>
      </c>
      <c r="AI33" s="123" t="str">
        <f t="shared" si="42"/>
        <v/>
      </c>
      <c r="AJ33" s="162" t="str">
        <f t="shared" si="20"/>
        <v/>
      </c>
      <c r="AK33" s="162" t="str">
        <f t="shared" si="44"/>
        <v/>
      </c>
      <c r="AL33" s="162" t="str">
        <f t="shared" si="22"/>
        <v/>
      </c>
      <c r="AM33" s="3" t="str">
        <f t="shared" si="43"/>
        <v/>
      </c>
      <c r="AN33" s="227"/>
      <c r="AO33" s="19"/>
      <c r="AP33" s="237"/>
      <c r="AQ33" s="116" t="str">
        <f t="shared" si="8"/>
        <v/>
      </c>
      <c r="AR33" s="117" t="str">
        <f t="shared" si="40"/>
        <v/>
      </c>
      <c r="AS33" s="162" t="str">
        <f t="shared" si="23"/>
        <v/>
      </c>
      <c r="AT33" s="3" t="str">
        <f t="shared" si="9"/>
        <v/>
      </c>
      <c r="AU33" s="105">
        <v>25</v>
      </c>
      <c r="AV33" s="114" t="str">
        <f t="shared" si="24"/>
        <v>(未登録)</v>
      </c>
      <c r="AY33" s="90"/>
      <c r="AZ33" s="108"/>
      <c r="BA33" s="410" t="str">
        <f t="shared" si="35"/>
        <v/>
      </c>
      <c r="BB33" s="94"/>
      <c r="BD33" s="90"/>
      <c r="BE33" s="108"/>
      <c r="BF33" s="410" t="str">
        <f t="shared" si="36"/>
        <v/>
      </c>
      <c r="BG33" s="94"/>
      <c r="BJ33" s="4" t="s">
        <v>62</v>
      </c>
      <c r="BL33" s="379" t="str">
        <f>F4</f>
        <v/>
      </c>
      <c r="BM33" s="379"/>
      <c r="BO33" s="330"/>
      <c r="BP33" s="330"/>
      <c r="BQ33" s="348" t="s">
        <v>165</v>
      </c>
      <c r="BR33" s="349"/>
      <c r="BU33" s="201" t="str">
        <f t="shared" si="12"/>
        <v/>
      </c>
      <c r="BV33" s="201" t="str">
        <f>IF(BU33="","",O34)</f>
        <v/>
      </c>
      <c r="BW33" s="201" t="str">
        <f t="shared" si="13"/>
        <v/>
      </c>
      <c r="BX33" s="201" t="str">
        <f>IF(BW33="","",V34)</f>
        <v/>
      </c>
    </row>
    <row r="34" spans="1:76" ht="15" customHeight="1" thickBot="1" x14ac:dyDescent="0.2">
      <c r="A34" s="7">
        <v>26</v>
      </c>
      <c r="B34" s="39"/>
      <c r="C34" s="135" t="str">
        <f t="shared" si="14"/>
        <v/>
      </c>
      <c r="D34" s="1"/>
      <c r="E34" s="1"/>
      <c r="F34" s="1"/>
      <c r="G34" s="1"/>
      <c r="H34" s="42"/>
      <c r="I34" s="66"/>
      <c r="J34" s="160"/>
      <c r="K34" s="105">
        <v>26</v>
      </c>
      <c r="L34" s="129" t="str">
        <f t="shared" si="15"/>
        <v>(未登録)</v>
      </c>
      <c r="N34" s="228"/>
      <c r="O34" s="20"/>
      <c r="P34" s="238"/>
      <c r="Q34" s="118" t="str">
        <f t="shared" si="2"/>
        <v/>
      </c>
      <c r="R34" s="119" t="str">
        <f t="shared" si="38"/>
        <v/>
      </c>
      <c r="S34" s="162" t="str">
        <f t="shared" si="16"/>
        <v/>
      </c>
      <c r="T34" s="3" t="str">
        <f t="shared" si="3"/>
        <v/>
      </c>
      <c r="U34" s="228"/>
      <c r="V34" s="20"/>
      <c r="W34" s="238"/>
      <c r="X34" s="118" t="str">
        <f t="shared" si="4"/>
        <v/>
      </c>
      <c r="Y34" s="119" t="str">
        <f t="shared" si="39"/>
        <v/>
      </c>
      <c r="Z34" s="162" t="str">
        <f t="shared" si="17"/>
        <v/>
      </c>
      <c r="AA34" s="3" t="str">
        <f t="shared" si="5"/>
        <v/>
      </c>
      <c r="AB34" s="105">
        <v>26</v>
      </c>
      <c r="AC34" s="114" t="str">
        <f t="shared" si="18"/>
        <v>(未登録)</v>
      </c>
      <c r="AD34" s="14"/>
      <c r="AE34" s="157"/>
      <c r="AF34" s="17"/>
      <c r="AG34" s="143"/>
      <c r="AH34" s="122" t="str">
        <f t="shared" si="41"/>
        <v/>
      </c>
      <c r="AI34" s="123" t="str">
        <f t="shared" si="42"/>
        <v/>
      </c>
      <c r="AJ34" s="162" t="str">
        <f t="shared" si="20"/>
        <v/>
      </c>
      <c r="AK34" s="162" t="str">
        <f t="shared" si="44"/>
        <v/>
      </c>
      <c r="AL34" s="162" t="str">
        <f t="shared" si="22"/>
        <v/>
      </c>
      <c r="AM34" s="3" t="str">
        <f t="shared" si="43"/>
        <v/>
      </c>
      <c r="AN34" s="228"/>
      <c r="AO34" s="20"/>
      <c r="AP34" s="238"/>
      <c r="AQ34" s="118" t="str">
        <f t="shared" si="8"/>
        <v/>
      </c>
      <c r="AR34" s="119" t="str">
        <f t="shared" si="40"/>
        <v/>
      </c>
      <c r="AS34" s="162" t="str">
        <f t="shared" si="23"/>
        <v/>
      </c>
      <c r="AT34" s="3" t="str">
        <f t="shared" si="9"/>
        <v/>
      </c>
      <c r="AU34" s="105">
        <v>26</v>
      </c>
      <c r="AV34" s="114" t="str">
        <f t="shared" si="24"/>
        <v>(未登録)</v>
      </c>
      <c r="BJ34" s="4" t="s">
        <v>63</v>
      </c>
      <c r="BL34" s="358">
        <f>E5</f>
        <v>0</v>
      </c>
      <c r="BM34" s="359"/>
      <c r="BO34" s="214" t="s">
        <v>164</v>
      </c>
      <c r="BP34" s="215"/>
      <c r="BQ34" s="346"/>
      <c r="BR34" s="347"/>
      <c r="BU34" s="201" t="str">
        <f t="shared" si="12"/>
        <v/>
      </c>
      <c r="BV34" s="201" t="str">
        <f>IF(BU34="","",O33)</f>
        <v/>
      </c>
      <c r="BW34" s="201" t="str">
        <f t="shared" si="13"/>
        <v/>
      </c>
      <c r="BX34" s="201" t="str">
        <f>IF(BW34="","",V33)</f>
        <v/>
      </c>
    </row>
    <row r="35" spans="1:76" ht="15" customHeight="1" thickBot="1" x14ac:dyDescent="0.2">
      <c r="A35" s="7">
        <v>27</v>
      </c>
      <c r="B35" s="39"/>
      <c r="C35" s="135" t="str">
        <f t="shared" si="14"/>
        <v/>
      </c>
      <c r="D35" s="1"/>
      <c r="E35" s="1"/>
      <c r="F35" s="1"/>
      <c r="G35" s="1"/>
      <c r="H35" s="42"/>
      <c r="I35" s="66"/>
      <c r="J35" s="160"/>
      <c r="K35" s="105">
        <v>27</v>
      </c>
      <c r="L35" s="129" t="str">
        <f t="shared" si="15"/>
        <v>(未登録)</v>
      </c>
      <c r="N35" s="227"/>
      <c r="O35" s="19"/>
      <c r="P35" s="237"/>
      <c r="Q35" s="116" t="str">
        <f t="shared" si="2"/>
        <v/>
      </c>
      <c r="R35" s="117" t="str">
        <f t="shared" si="38"/>
        <v/>
      </c>
      <c r="S35" s="162" t="str">
        <f t="shared" si="16"/>
        <v/>
      </c>
      <c r="T35" s="3" t="str">
        <f t="shared" si="3"/>
        <v/>
      </c>
      <c r="U35" s="227"/>
      <c r="V35" s="19"/>
      <c r="W35" s="237"/>
      <c r="X35" s="116" t="str">
        <f t="shared" si="4"/>
        <v/>
      </c>
      <c r="Y35" s="117" t="str">
        <f t="shared" si="39"/>
        <v/>
      </c>
      <c r="Z35" s="162" t="str">
        <f t="shared" si="17"/>
        <v/>
      </c>
      <c r="AA35" s="3" t="str">
        <f t="shared" si="5"/>
        <v/>
      </c>
      <c r="AB35" s="105">
        <v>27</v>
      </c>
      <c r="AC35" s="114" t="str">
        <f t="shared" si="18"/>
        <v>(未登録)</v>
      </c>
      <c r="AD35" s="14"/>
      <c r="AE35" s="157"/>
      <c r="AF35" s="17"/>
      <c r="AG35" s="143"/>
      <c r="AH35" s="122" t="str">
        <f t="shared" si="41"/>
        <v/>
      </c>
      <c r="AI35" s="123" t="str">
        <f t="shared" si="42"/>
        <v/>
      </c>
      <c r="AJ35" s="162" t="str">
        <f t="shared" si="20"/>
        <v/>
      </c>
      <c r="AK35" s="162" t="str">
        <f t="shared" si="44"/>
        <v/>
      </c>
      <c r="AL35" s="162" t="str">
        <f t="shared" si="22"/>
        <v/>
      </c>
      <c r="AM35" s="3" t="str">
        <f t="shared" si="43"/>
        <v/>
      </c>
      <c r="AN35" s="227"/>
      <c r="AO35" s="19"/>
      <c r="AP35" s="237"/>
      <c r="AQ35" s="116" t="str">
        <f t="shared" si="8"/>
        <v/>
      </c>
      <c r="AR35" s="117" t="str">
        <f t="shared" si="40"/>
        <v/>
      </c>
      <c r="AS35" s="162" t="str">
        <f t="shared" si="23"/>
        <v/>
      </c>
      <c r="AT35" s="3" t="str">
        <f t="shared" si="9"/>
        <v/>
      </c>
      <c r="AU35" s="105">
        <v>27</v>
      </c>
      <c r="AV35" s="114" t="str">
        <f t="shared" si="24"/>
        <v>(未登録)</v>
      </c>
      <c r="BJ35" s="15" t="s">
        <v>64</v>
      </c>
      <c r="BK35" s="71"/>
      <c r="BL35" s="360">
        <f>E6</f>
        <v>0</v>
      </c>
      <c r="BM35" s="361"/>
      <c r="BU35" s="201" t="str">
        <f t="shared" si="12"/>
        <v/>
      </c>
      <c r="BV35" s="201" t="str">
        <f>IF(BU35="","",O36)</f>
        <v/>
      </c>
      <c r="BW35" s="201" t="str">
        <f t="shared" si="13"/>
        <v/>
      </c>
      <c r="BX35" s="201" t="str">
        <f>IF(BW35="","",V36)</f>
        <v/>
      </c>
    </row>
    <row r="36" spans="1:76" ht="15" customHeight="1" thickBot="1" x14ac:dyDescent="0.2">
      <c r="A36" s="7">
        <v>28</v>
      </c>
      <c r="B36" s="39"/>
      <c r="C36" s="135" t="str">
        <f t="shared" si="14"/>
        <v/>
      </c>
      <c r="D36" s="1"/>
      <c r="E36" s="1"/>
      <c r="F36" s="1"/>
      <c r="G36" s="1"/>
      <c r="H36" s="42"/>
      <c r="I36" s="66"/>
      <c r="J36" s="160"/>
      <c r="K36" s="105">
        <v>28</v>
      </c>
      <c r="L36" s="129" t="str">
        <f t="shared" si="15"/>
        <v>(未登録)</v>
      </c>
      <c r="N36" s="228"/>
      <c r="O36" s="20"/>
      <c r="P36" s="238"/>
      <c r="Q36" s="118" t="str">
        <f t="shared" si="2"/>
        <v/>
      </c>
      <c r="R36" s="119" t="str">
        <f t="shared" si="38"/>
        <v/>
      </c>
      <c r="S36" s="162" t="str">
        <f t="shared" si="16"/>
        <v/>
      </c>
      <c r="T36" s="3" t="str">
        <f t="shared" si="3"/>
        <v/>
      </c>
      <c r="U36" s="228"/>
      <c r="V36" s="20"/>
      <c r="W36" s="238"/>
      <c r="X36" s="118" t="str">
        <f t="shared" si="4"/>
        <v/>
      </c>
      <c r="Y36" s="119" t="str">
        <f t="shared" si="39"/>
        <v/>
      </c>
      <c r="Z36" s="162" t="str">
        <f t="shared" si="17"/>
        <v/>
      </c>
      <c r="AA36" s="3" t="str">
        <f t="shared" si="5"/>
        <v/>
      </c>
      <c r="AB36" s="105">
        <v>28</v>
      </c>
      <c r="AC36" s="114" t="str">
        <f t="shared" si="18"/>
        <v>(未登録)</v>
      </c>
      <c r="AD36" s="14"/>
      <c r="AE36" s="157"/>
      <c r="AF36" s="17"/>
      <c r="AG36" s="143"/>
      <c r="AH36" s="122" t="str">
        <f t="shared" si="41"/>
        <v/>
      </c>
      <c r="AI36" s="123" t="str">
        <f t="shared" si="42"/>
        <v/>
      </c>
      <c r="AJ36" s="162" t="str">
        <f t="shared" si="20"/>
        <v/>
      </c>
      <c r="AK36" s="162" t="str">
        <f t="shared" si="44"/>
        <v/>
      </c>
      <c r="AL36" s="162" t="str">
        <f t="shared" si="22"/>
        <v/>
      </c>
      <c r="AM36" s="3" t="str">
        <f t="shared" si="43"/>
        <v/>
      </c>
      <c r="AN36" s="228"/>
      <c r="AO36" s="20"/>
      <c r="AP36" s="238"/>
      <c r="AQ36" s="118" t="str">
        <f t="shared" si="8"/>
        <v/>
      </c>
      <c r="AR36" s="119" t="str">
        <f t="shared" si="40"/>
        <v/>
      </c>
      <c r="AS36" s="162" t="str">
        <f t="shared" si="23"/>
        <v/>
      </c>
      <c r="AT36" s="3" t="str">
        <f t="shared" si="9"/>
        <v/>
      </c>
      <c r="AU36" s="105">
        <v>28</v>
      </c>
      <c r="AV36" s="114" t="str">
        <f t="shared" si="24"/>
        <v>(未登録)</v>
      </c>
      <c r="AY36" s="256" t="s">
        <v>83</v>
      </c>
      <c r="AZ36" s="257"/>
      <c r="BA36" s="257"/>
      <c r="BB36" s="258"/>
      <c r="BD36" s="256" t="s">
        <v>109</v>
      </c>
      <c r="BE36" s="257"/>
      <c r="BF36" s="257"/>
      <c r="BG36" s="258"/>
      <c r="BJ36" s="15" t="s">
        <v>65</v>
      </c>
      <c r="BL36" s="357" t="s">
        <v>254</v>
      </c>
      <c r="BM36" s="357"/>
      <c r="BO36" s="95"/>
      <c r="BU36" s="201" t="str">
        <f t="shared" si="12"/>
        <v/>
      </c>
      <c r="BV36" s="201" t="str">
        <f>IF(BU36="","",O35)</f>
        <v/>
      </c>
      <c r="BW36" s="201" t="str">
        <f t="shared" si="13"/>
        <v/>
      </c>
      <c r="BX36" s="201" t="str">
        <f>IF(BW36="","",V35)</f>
        <v/>
      </c>
    </row>
    <row r="37" spans="1:76" ht="15" customHeight="1" thickBot="1" x14ac:dyDescent="0.2">
      <c r="A37" s="7">
        <v>29</v>
      </c>
      <c r="B37" s="39"/>
      <c r="C37" s="135" t="str">
        <f t="shared" si="14"/>
        <v/>
      </c>
      <c r="D37" s="1"/>
      <c r="E37" s="1"/>
      <c r="F37" s="1"/>
      <c r="G37" s="1"/>
      <c r="H37" s="42"/>
      <c r="I37" s="66"/>
      <c r="J37" s="160"/>
      <c r="K37" s="105">
        <v>29</v>
      </c>
      <c r="L37" s="129" t="str">
        <f t="shared" si="15"/>
        <v>(未登録)</v>
      </c>
      <c r="N37" s="227"/>
      <c r="O37" s="19"/>
      <c r="P37" s="237"/>
      <c r="Q37" s="116" t="str">
        <f t="shared" si="2"/>
        <v/>
      </c>
      <c r="R37" s="117" t="str">
        <f t="shared" si="38"/>
        <v/>
      </c>
      <c r="S37" s="162" t="str">
        <f t="shared" si="16"/>
        <v/>
      </c>
      <c r="T37" s="3" t="str">
        <f t="shared" si="3"/>
        <v/>
      </c>
      <c r="U37" s="227"/>
      <c r="V37" s="19"/>
      <c r="W37" s="237"/>
      <c r="X37" s="116" t="str">
        <f t="shared" si="4"/>
        <v/>
      </c>
      <c r="Y37" s="117" t="str">
        <f t="shared" si="39"/>
        <v/>
      </c>
      <c r="Z37" s="162" t="str">
        <f t="shared" si="17"/>
        <v/>
      </c>
      <c r="AA37" s="3" t="str">
        <f t="shared" si="5"/>
        <v/>
      </c>
      <c r="AB37" s="105">
        <v>29</v>
      </c>
      <c r="AC37" s="114" t="str">
        <f t="shared" si="18"/>
        <v>(未登録)</v>
      </c>
      <c r="AD37" s="14"/>
      <c r="AE37" s="157"/>
      <c r="AF37" s="17"/>
      <c r="AG37" s="143"/>
      <c r="AH37" s="122" t="str">
        <f t="shared" si="41"/>
        <v/>
      </c>
      <c r="AI37" s="123" t="str">
        <f t="shared" si="42"/>
        <v/>
      </c>
      <c r="AJ37" s="162" t="str">
        <f t="shared" si="20"/>
        <v/>
      </c>
      <c r="AK37" s="162" t="str">
        <f t="shared" si="44"/>
        <v/>
      </c>
      <c r="AL37" s="162" t="str">
        <f t="shared" si="22"/>
        <v/>
      </c>
      <c r="AM37" s="3" t="str">
        <f t="shared" si="43"/>
        <v/>
      </c>
      <c r="AN37" s="227"/>
      <c r="AO37" s="19"/>
      <c r="AP37" s="237"/>
      <c r="AQ37" s="116" t="str">
        <f t="shared" si="8"/>
        <v/>
      </c>
      <c r="AR37" s="117" t="str">
        <f t="shared" si="40"/>
        <v/>
      </c>
      <c r="AS37" s="162" t="str">
        <f t="shared" si="23"/>
        <v/>
      </c>
      <c r="AT37" s="3" t="str">
        <f t="shared" si="9"/>
        <v/>
      </c>
      <c r="AU37" s="105">
        <v>29</v>
      </c>
      <c r="AV37" s="114" t="str">
        <f t="shared" si="24"/>
        <v>(未登録)</v>
      </c>
      <c r="AY37" s="259"/>
      <c r="AZ37" s="260"/>
      <c r="BA37" s="260"/>
      <c r="BB37" s="261"/>
      <c r="BD37" s="259"/>
      <c r="BE37" s="260"/>
      <c r="BF37" s="260"/>
      <c r="BG37" s="261"/>
      <c r="BJ37" s="208" t="s">
        <v>163</v>
      </c>
      <c r="BK37" s="209"/>
      <c r="BL37" s="209"/>
      <c r="BM37" s="209"/>
      <c r="BN37" s="209"/>
      <c r="BO37" s="209"/>
      <c r="BP37" s="209"/>
      <c r="BQ37" s="209"/>
      <c r="BR37" s="210"/>
      <c r="BU37" s="201" t="str">
        <f t="shared" si="12"/>
        <v/>
      </c>
      <c r="BV37" s="201" t="str">
        <f>IF(BU37="","",O38)</f>
        <v/>
      </c>
      <c r="BW37" s="201" t="str">
        <f t="shared" si="13"/>
        <v/>
      </c>
      <c r="BX37" s="201" t="str">
        <f>IF(BW37="","",V38)</f>
        <v/>
      </c>
    </row>
    <row r="38" spans="1:76" ht="15" customHeight="1" thickBot="1" x14ac:dyDescent="0.2">
      <c r="A38" s="7">
        <v>30</v>
      </c>
      <c r="B38" s="39"/>
      <c r="C38" s="135" t="str">
        <f t="shared" si="14"/>
        <v/>
      </c>
      <c r="D38" s="1"/>
      <c r="E38" s="1"/>
      <c r="F38" s="1"/>
      <c r="G38" s="1"/>
      <c r="H38" s="42"/>
      <c r="I38" s="66"/>
      <c r="J38" s="160"/>
      <c r="K38" s="105">
        <v>30</v>
      </c>
      <c r="L38" s="129" t="str">
        <f t="shared" si="15"/>
        <v>(未登録)</v>
      </c>
      <c r="N38" s="228"/>
      <c r="O38" s="20"/>
      <c r="P38" s="238"/>
      <c r="Q38" s="118" t="str">
        <f t="shared" si="2"/>
        <v/>
      </c>
      <c r="R38" s="119" t="str">
        <f t="shared" si="38"/>
        <v/>
      </c>
      <c r="S38" s="162" t="str">
        <f t="shared" si="16"/>
        <v/>
      </c>
      <c r="T38" s="3" t="str">
        <f t="shared" si="3"/>
        <v/>
      </c>
      <c r="U38" s="228"/>
      <c r="V38" s="20"/>
      <c r="W38" s="238"/>
      <c r="X38" s="118" t="str">
        <f t="shared" si="4"/>
        <v/>
      </c>
      <c r="Y38" s="119" t="str">
        <f t="shared" si="39"/>
        <v/>
      </c>
      <c r="Z38" s="162" t="str">
        <f t="shared" si="17"/>
        <v/>
      </c>
      <c r="AA38" s="3" t="str">
        <f t="shared" si="5"/>
        <v/>
      </c>
      <c r="AB38" s="105">
        <v>30</v>
      </c>
      <c r="AC38" s="114" t="str">
        <f t="shared" si="18"/>
        <v>(未登録)</v>
      </c>
      <c r="AD38" s="14"/>
      <c r="AE38" s="157"/>
      <c r="AF38" s="17"/>
      <c r="AG38" s="143"/>
      <c r="AH38" s="122" t="str">
        <f t="shared" si="41"/>
        <v/>
      </c>
      <c r="AI38" s="123" t="str">
        <f t="shared" si="42"/>
        <v/>
      </c>
      <c r="AJ38" s="162" t="str">
        <f t="shared" si="20"/>
        <v/>
      </c>
      <c r="AK38" s="162" t="str">
        <f t="shared" si="44"/>
        <v/>
      </c>
      <c r="AL38" s="162" t="str">
        <f t="shared" si="22"/>
        <v/>
      </c>
      <c r="AM38" s="3" t="str">
        <f t="shared" si="43"/>
        <v/>
      </c>
      <c r="AN38" s="228"/>
      <c r="AO38" s="20"/>
      <c r="AP38" s="238"/>
      <c r="AQ38" s="118" t="str">
        <f t="shared" si="8"/>
        <v/>
      </c>
      <c r="AR38" s="119" t="str">
        <f t="shared" si="40"/>
        <v/>
      </c>
      <c r="AS38" s="162" t="str">
        <f t="shared" si="23"/>
        <v/>
      </c>
      <c r="AT38" s="3" t="str">
        <f t="shared" si="9"/>
        <v/>
      </c>
      <c r="AU38" s="105">
        <v>30</v>
      </c>
      <c r="AV38" s="114" t="str">
        <f t="shared" si="24"/>
        <v>(未登録)</v>
      </c>
      <c r="AY38" s="231"/>
      <c r="AZ38" s="233" t="s">
        <v>69</v>
      </c>
      <c r="BA38" s="229" t="s">
        <v>115</v>
      </c>
      <c r="BB38" s="355" t="str">
        <f>IF(COUNTA(AZ40:AZ49)&gt;=5,"C","")</f>
        <v/>
      </c>
      <c r="BD38" s="231"/>
      <c r="BE38" s="233" t="s">
        <v>69</v>
      </c>
      <c r="BF38" s="229" t="s">
        <v>116</v>
      </c>
      <c r="BG38" s="355" t="str">
        <f>IF(COUNTA(BE40:BE49)&gt;=5,"C","")</f>
        <v/>
      </c>
      <c r="BJ38" s="211"/>
      <c r="BK38" s="212"/>
      <c r="BL38" s="212"/>
      <c r="BM38" s="212"/>
      <c r="BN38" s="212"/>
      <c r="BO38" s="212"/>
      <c r="BP38" s="212"/>
      <c r="BQ38" s="212"/>
      <c r="BR38" s="213"/>
      <c r="BU38" s="201" t="str">
        <f t="shared" si="12"/>
        <v/>
      </c>
      <c r="BV38" s="201" t="str">
        <f>IF(BU38="","",O37)</f>
        <v/>
      </c>
      <c r="BW38" s="201" t="str">
        <f t="shared" si="13"/>
        <v/>
      </c>
      <c r="BX38" s="201" t="str">
        <f>IF(BW38="","",V37)</f>
        <v/>
      </c>
    </row>
    <row r="39" spans="1:76" ht="15" customHeight="1" thickBot="1" x14ac:dyDescent="0.2">
      <c r="A39" s="7">
        <v>31</v>
      </c>
      <c r="B39" s="39"/>
      <c r="C39" s="135" t="str">
        <f t="shared" si="14"/>
        <v/>
      </c>
      <c r="D39" s="1"/>
      <c r="E39" s="1"/>
      <c r="F39" s="1"/>
      <c r="G39" s="1"/>
      <c r="H39" s="42"/>
      <c r="I39" s="66"/>
      <c r="J39" s="160"/>
      <c r="K39" s="105">
        <v>31</v>
      </c>
      <c r="L39" s="129" t="str">
        <f t="shared" si="15"/>
        <v>(未登録)</v>
      </c>
      <c r="N39" s="227"/>
      <c r="O39" s="19"/>
      <c r="P39" s="237"/>
      <c r="Q39" s="116" t="str">
        <f t="shared" si="2"/>
        <v/>
      </c>
      <c r="R39" s="117" t="str">
        <f t="shared" si="38"/>
        <v/>
      </c>
      <c r="S39" s="162" t="str">
        <f t="shared" si="16"/>
        <v/>
      </c>
      <c r="T39" s="3" t="str">
        <f t="shared" si="3"/>
        <v/>
      </c>
      <c r="U39" s="227"/>
      <c r="V39" s="19"/>
      <c r="W39" s="237"/>
      <c r="X39" s="116" t="str">
        <f t="shared" si="4"/>
        <v/>
      </c>
      <c r="Y39" s="117" t="str">
        <f t="shared" si="39"/>
        <v/>
      </c>
      <c r="Z39" s="162" t="str">
        <f t="shared" si="17"/>
        <v/>
      </c>
      <c r="AA39" s="3" t="str">
        <f t="shared" si="5"/>
        <v/>
      </c>
      <c r="AB39" s="105">
        <v>31</v>
      </c>
      <c r="AC39" s="114" t="str">
        <f t="shared" si="18"/>
        <v>(未登録)</v>
      </c>
      <c r="AE39" s="157"/>
      <c r="AF39" s="17"/>
      <c r="AG39" s="143"/>
      <c r="AH39" s="122" t="str">
        <f t="shared" si="41"/>
        <v/>
      </c>
      <c r="AI39" s="123" t="str">
        <f t="shared" si="42"/>
        <v/>
      </c>
      <c r="AJ39" s="162" t="str">
        <f t="shared" si="20"/>
        <v/>
      </c>
      <c r="AK39" s="162" t="str">
        <f t="shared" si="44"/>
        <v/>
      </c>
      <c r="AL39" s="162" t="str">
        <f t="shared" si="22"/>
        <v/>
      </c>
      <c r="AM39" s="3" t="str">
        <f t="shared" si="43"/>
        <v/>
      </c>
      <c r="AN39" s="227"/>
      <c r="AO39" s="19"/>
      <c r="AP39" s="237"/>
      <c r="AQ39" s="116" t="str">
        <f t="shared" si="8"/>
        <v/>
      </c>
      <c r="AR39" s="117" t="str">
        <f t="shared" si="40"/>
        <v/>
      </c>
      <c r="AS39" s="162" t="str">
        <f t="shared" si="23"/>
        <v/>
      </c>
      <c r="AT39" s="3" t="str">
        <f t="shared" si="9"/>
        <v/>
      </c>
      <c r="AU39" s="105">
        <v>31</v>
      </c>
      <c r="AV39" s="114" t="str">
        <f t="shared" si="24"/>
        <v>(未登録)</v>
      </c>
      <c r="AY39" s="232"/>
      <c r="AZ39" s="234"/>
      <c r="BA39" s="230"/>
      <c r="BB39" s="356"/>
      <c r="BD39" s="232"/>
      <c r="BE39" s="234"/>
      <c r="BF39" s="230"/>
      <c r="BG39" s="356"/>
      <c r="BJ39" s="350" t="s">
        <v>98</v>
      </c>
      <c r="BK39" s="283"/>
      <c r="BL39" s="283"/>
      <c r="BM39" s="283"/>
      <c r="BN39" s="283"/>
      <c r="BO39" s="283"/>
      <c r="BP39" s="283"/>
      <c r="BQ39" s="283"/>
      <c r="BR39" s="351"/>
      <c r="BU39" s="201" t="str">
        <f t="shared" si="12"/>
        <v/>
      </c>
      <c r="BV39" s="201" t="str">
        <f>IF(BU39="","",O40)</f>
        <v/>
      </c>
      <c r="BW39" s="201" t="str">
        <f t="shared" si="13"/>
        <v/>
      </c>
      <c r="BX39" s="201" t="str">
        <f>IF(BW39="","",V40)</f>
        <v/>
      </c>
    </row>
    <row r="40" spans="1:76" ht="15" customHeight="1" thickBot="1" x14ac:dyDescent="0.2">
      <c r="A40" s="7">
        <v>32</v>
      </c>
      <c r="B40" s="39"/>
      <c r="C40" s="135" t="str">
        <f t="shared" si="14"/>
        <v/>
      </c>
      <c r="D40" s="1"/>
      <c r="E40" s="1"/>
      <c r="F40" s="1"/>
      <c r="G40" s="1"/>
      <c r="H40" s="42"/>
      <c r="I40" s="66"/>
      <c r="J40" s="160"/>
      <c r="K40" s="105">
        <v>32</v>
      </c>
      <c r="L40" s="129" t="str">
        <f t="shared" si="15"/>
        <v>(未登録)</v>
      </c>
      <c r="N40" s="228"/>
      <c r="O40" s="20"/>
      <c r="P40" s="238"/>
      <c r="Q40" s="118" t="str">
        <f t="shared" si="2"/>
        <v/>
      </c>
      <c r="R40" s="119" t="str">
        <f t="shared" si="38"/>
        <v/>
      </c>
      <c r="S40" s="162" t="str">
        <f t="shared" si="16"/>
        <v/>
      </c>
      <c r="T40" s="3" t="str">
        <f t="shared" si="3"/>
        <v/>
      </c>
      <c r="U40" s="228"/>
      <c r="V40" s="20"/>
      <c r="W40" s="238"/>
      <c r="X40" s="118" t="str">
        <f t="shared" si="4"/>
        <v/>
      </c>
      <c r="Y40" s="119" t="str">
        <f t="shared" si="39"/>
        <v/>
      </c>
      <c r="Z40" s="162" t="str">
        <f t="shared" si="17"/>
        <v/>
      </c>
      <c r="AA40" s="3" t="str">
        <f t="shared" si="5"/>
        <v/>
      </c>
      <c r="AB40" s="105">
        <v>32</v>
      </c>
      <c r="AC40" s="114" t="str">
        <f t="shared" si="18"/>
        <v>(未登録)</v>
      </c>
      <c r="AE40" s="157"/>
      <c r="AF40" s="17"/>
      <c r="AG40" s="143"/>
      <c r="AH40" s="122" t="str">
        <f t="shared" si="41"/>
        <v/>
      </c>
      <c r="AI40" s="123" t="str">
        <f t="shared" si="42"/>
        <v/>
      </c>
      <c r="AJ40" s="162" t="str">
        <f t="shared" si="20"/>
        <v/>
      </c>
      <c r="AK40" s="162" t="str">
        <f t="shared" si="44"/>
        <v/>
      </c>
      <c r="AL40" s="162" t="str">
        <f t="shared" si="22"/>
        <v/>
      </c>
      <c r="AM40" s="3" t="str">
        <f t="shared" si="43"/>
        <v/>
      </c>
      <c r="AN40" s="228"/>
      <c r="AO40" s="20"/>
      <c r="AP40" s="238"/>
      <c r="AQ40" s="118" t="str">
        <f t="shared" si="8"/>
        <v/>
      </c>
      <c r="AR40" s="119" t="str">
        <f t="shared" si="40"/>
        <v/>
      </c>
      <c r="AS40" s="162" t="str">
        <f t="shared" si="23"/>
        <v/>
      </c>
      <c r="AT40" s="3" t="str">
        <f t="shared" si="9"/>
        <v/>
      </c>
      <c r="AU40" s="105">
        <v>32</v>
      </c>
      <c r="AV40" s="114" t="str">
        <f t="shared" si="24"/>
        <v>(未登録)</v>
      </c>
      <c r="AY40" s="21" t="s">
        <v>75</v>
      </c>
      <c r="AZ40" s="89"/>
      <c r="BA40" s="165" t="str">
        <f t="shared" ref="BA40:BA49" si="45">IF(AZ40="","",IFERROR(VLOOKUP(AZ40,$A$8:$L$52,12,FALSE),""))</f>
        <v/>
      </c>
      <c r="BB40" s="93"/>
      <c r="BD40" s="21" t="s">
        <v>75</v>
      </c>
      <c r="BE40" s="89"/>
      <c r="BF40" s="165" t="str">
        <f t="shared" ref="BF40:BF49" si="46">IF(BE40="","",IFERROR(VLOOKUP(BE40,$A$8:$L$52,12,FALSE),""))</f>
        <v/>
      </c>
      <c r="BG40" s="93"/>
      <c r="BJ40" s="350"/>
      <c r="BK40" s="283"/>
      <c r="BL40" s="283"/>
      <c r="BM40" s="283"/>
      <c r="BN40" s="283"/>
      <c r="BO40" s="283"/>
      <c r="BP40" s="283"/>
      <c r="BQ40" s="283"/>
      <c r="BR40" s="351"/>
      <c r="BU40" s="201" t="str">
        <f t="shared" si="12"/>
        <v/>
      </c>
      <c r="BV40" s="201" t="str">
        <f>IF(BU40="","",O39)</f>
        <v/>
      </c>
      <c r="BW40" s="201" t="str">
        <f t="shared" si="13"/>
        <v/>
      </c>
      <c r="BX40" s="201" t="str">
        <f>IF(BW40="","",V39)</f>
        <v/>
      </c>
    </row>
    <row r="41" spans="1:76" ht="15" customHeight="1" x14ac:dyDescent="0.15">
      <c r="A41" s="7">
        <v>33</v>
      </c>
      <c r="B41" s="39"/>
      <c r="C41" s="135" t="str">
        <f t="shared" si="14"/>
        <v/>
      </c>
      <c r="D41" s="1"/>
      <c r="E41" s="1"/>
      <c r="F41" s="1"/>
      <c r="G41" s="1"/>
      <c r="H41" s="42"/>
      <c r="I41" s="66"/>
      <c r="J41" s="160"/>
      <c r="K41" s="105">
        <v>33</v>
      </c>
      <c r="L41" s="129" t="str">
        <f t="shared" si="15"/>
        <v>(未登録)</v>
      </c>
      <c r="N41" s="227"/>
      <c r="O41" s="19"/>
      <c r="P41" s="237"/>
      <c r="Q41" s="116" t="str">
        <f t="shared" si="2"/>
        <v/>
      </c>
      <c r="R41" s="117" t="str">
        <f t="shared" si="38"/>
        <v/>
      </c>
      <c r="S41" s="162" t="str">
        <f t="shared" si="16"/>
        <v/>
      </c>
      <c r="T41" s="3" t="str">
        <f t="shared" si="3"/>
        <v/>
      </c>
      <c r="U41" s="227"/>
      <c r="V41" s="19"/>
      <c r="W41" s="237"/>
      <c r="X41" s="116" t="str">
        <f t="shared" si="4"/>
        <v/>
      </c>
      <c r="Y41" s="117" t="str">
        <f t="shared" si="39"/>
        <v/>
      </c>
      <c r="Z41" s="162" t="str">
        <f t="shared" si="17"/>
        <v/>
      </c>
      <c r="AA41" s="3" t="str">
        <f t="shared" si="5"/>
        <v/>
      </c>
      <c r="AB41" s="105">
        <v>33</v>
      </c>
      <c r="AC41" s="114" t="str">
        <f t="shared" si="18"/>
        <v>(未登録)</v>
      </c>
      <c r="AE41" s="157"/>
      <c r="AF41" s="17"/>
      <c r="AG41" s="143"/>
      <c r="AH41" s="122" t="str">
        <f t="shared" si="41"/>
        <v/>
      </c>
      <c r="AI41" s="123" t="str">
        <f t="shared" si="42"/>
        <v/>
      </c>
      <c r="AJ41" s="162" t="str">
        <f t="shared" si="20"/>
        <v/>
      </c>
      <c r="AK41" s="162" t="str">
        <f t="shared" si="44"/>
        <v/>
      </c>
      <c r="AL41" s="162" t="str">
        <f t="shared" si="22"/>
        <v/>
      </c>
      <c r="AM41" s="3" t="str">
        <f t="shared" si="43"/>
        <v/>
      </c>
      <c r="AN41" s="227"/>
      <c r="AO41" s="19"/>
      <c r="AP41" s="237"/>
      <c r="AQ41" s="116" t="str">
        <f t="shared" si="8"/>
        <v/>
      </c>
      <c r="AR41" s="117" t="str">
        <f t="shared" si="40"/>
        <v/>
      </c>
      <c r="AS41" s="162" t="str">
        <f t="shared" si="23"/>
        <v/>
      </c>
      <c r="AT41" s="3" t="str">
        <f t="shared" si="9"/>
        <v/>
      </c>
      <c r="AU41" s="105">
        <v>33</v>
      </c>
      <c r="AV41" s="114" t="str">
        <f t="shared" si="24"/>
        <v>(未登録)</v>
      </c>
      <c r="AY41" s="21" t="s">
        <v>76</v>
      </c>
      <c r="AZ41" s="89"/>
      <c r="BA41" s="165" t="str">
        <f t="shared" si="45"/>
        <v/>
      </c>
      <c r="BB41" s="93"/>
      <c r="BD41" s="21" t="s">
        <v>76</v>
      </c>
      <c r="BE41" s="89"/>
      <c r="BF41" s="165" t="str">
        <f t="shared" si="46"/>
        <v/>
      </c>
      <c r="BG41" s="93"/>
      <c r="BJ41" s="350"/>
      <c r="BK41" s="283"/>
      <c r="BL41" s="283"/>
      <c r="BM41" s="283"/>
      <c r="BN41" s="283"/>
      <c r="BO41" s="283"/>
      <c r="BP41" s="283"/>
      <c r="BQ41" s="283"/>
      <c r="BR41" s="351"/>
      <c r="BU41" s="201" t="str">
        <f t="shared" si="12"/>
        <v/>
      </c>
      <c r="BV41" s="201" t="str">
        <f>IF(BU41="","",O42)</f>
        <v/>
      </c>
      <c r="BW41" s="201" t="str">
        <f t="shared" si="13"/>
        <v/>
      </c>
      <c r="BX41" s="201" t="str">
        <f>IF(BW41="","",V42)</f>
        <v/>
      </c>
    </row>
    <row r="42" spans="1:76" ht="15" customHeight="1" thickBot="1" x14ac:dyDescent="0.2">
      <c r="A42" s="7">
        <v>34</v>
      </c>
      <c r="B42" s="39"/>
      <c r="C42" s="135" t="str">
        <f t="shared" si="14"/>
        <v/>
      </c>
      <c r="D42" s="1"/>
      <c r="E42" s="1"/>
      <c r="F42" s="1"/>
      <c r="G42" s="1"/>
      <c r="H42" s="42"/>
      <c r="I42" s="66"/>
      <c r="J42" s="160"/>
      <c r="K42" s="105">
        <v>34</v>
      </c>
      <c r="L42" s="129" t="str">
        <f t="shared" si="15"/>
        <v>(未登録)</v>
      </c>
      <c r="N42" s="228"/>
      <c r="O42" s="20"/>
      <c r="P42" s="238"/>
      <c r="Q42" s="118" t="str">
        <f t="shared" si="2"/>
        <v/>
      </c>
      <c r="R42" s="119" t="str">
        <f t="shared" si="38"/>
        <v/>
      </c>
      <c r="S42" s="162" t="str">
        <f t="shared" si="16"/>
        <v/>
      </c>
      <c r="T42" s="3" t="str">
        <f t="shared" si="3"/>
        <v/>
      </c>
      <c r="U42" s="228"/>
      <c r="V42" s="20"/>
      <c r="W42" s="238"/>
      <c r="X42" s="118" t="str">
        <f t="shared" si="4"/>
        <v/>
      </c>
      <c r="Y42" s="119" t="str">
        <f t="shared" si="39"/>
        <v/>
      </c>
      <c r="Z42" s="162" t="str">
        <f t="shared" si="17"/>
        <v/>
      </c>
      <c r="AA42" s="3" t="str">
        <f t="shared" si="5"/>
        <v/>
      </c>
      <c r="AB42" s="105">
        <v>34</v>
      </c>
      <c r="AC42" s="114" t="str">
        <f t="shared" si="18"/>
        <v>(未登録)</v>
      </c>
      <c r="AE42" s="157"/>
      <c r="AF42" s="17"/>
      <c r="AG42" s="143"/>
      <c r="AH42" s="122" t="str">
        <f t="shared" si="41"/>
        <v/>
      </c>
      <c r="AI42" s="123" t="str">
        <f t="shared" si="42"/>
        <v/>
      </c>
      <c r="AJ42" s="162" t="str">
        <f t="shared" si="20"/>
        <v/>
      </c>
      <c r="AK42" s="162" t="str">
        <f t="shared" si="44"/>
        <v/>
      </c>
      <c r="AL42" s="162" t="str">
        <f t="shared" si="22"/>
        <v/>
      </c>
      <c r="AM42" s="3" t="str">
        <f t="shared" si="43"/>
        <v/>
      </c>
      <c r="AN42" s="228"/>
      <c r="AO42" s="20"/>
      <c r="AP42" s="238"/>
      <c r="AQ42" s="118" t="str">
        <f t="shared" si="8"/>
        <v/>
      </c>
      <c r="AR42" s="119" t="str">
        <f t="shared" si="40"/>
        <v/>
      </c>
      <c r="AS42" s="162" t="str">
        <f t="shared" si="23"/>
        <v/>
      </c>
      <c r="AT42" s="3" t="str">
        <f t="shared" si="9"/>
        <v/>
      </c>
      <c r="AU42" s="105">
        <v>34</v>
      </c>
      <c r="AV42" s="114" t="str">
        <f t="shared" si="24"/>
        <v>(未登録)</v>
      </c>
      <c r="AY42" s="21" t="s">
        <v>77</v>
      </c>
      <c r="AZ42" s="89"/>
      <c r="BA42" s="165" t="str">
        <f t="shared" si="45"/>
        <v/>
      </c>
      <c r="BB42" s="93"/>
      <c r="BD42" s="21" t="s">
        <v>77</v>
      </c>
      <c r="BE42" s="89"/>
      <c r="BF42" s="165" t="str">
        <f t="shared" si="46"/>
        <v/>
      </c>
      <c r="BG42" s="93"/>
      <c r="BJ42" s="350"/>
      <c r="BK42" s="283"/>
      <c r="BL42" s="283"/>
      <c r="BM42" s="283"/>
      <c r="BN42" s="283"/>
      <c r="BO42" s="283"/>
      <c r="BP42" s="283"/>
      <c r="BQ42" s="283"/>
      <c r="BR42" s="351"/>
      <c r="BU42" s="201" t="str">
        <f t="shared" si="12"/>
        <v/>
      </c>
      <c r="BV42" s="201" t="str">
        <f>IF(BU42="","",O41)</f>
        <v/>
      </c>
      <c r="BW42" s="201" t="str">
        <f t="shared" si="13"/>
        <v/>
      </c>
      <c r="BX42" s="201" t="str">
        <f>IF(BW42="","",V41)</f>
        <v/>
      </c>
    </row>
    <row r="43" spans="1:76" ht="15" customHeight="1" x14ac:dyDescent="0.15">
      <c r="A43" s="7">
        <v>35</v>
      </c>
      <c r="B43" s="39"/>
      <c r="C43" s="135" t="str">
        <f t="shared" si="14"/>
        <v/>
      </c>
      <c r="D43" s="1"/>
      <c r="E43" s="1"/>
      <c r="F43" s="1"/>
      <c r="G43" s="1"/>
      <c r="H43" s="42"/>
      <c r="I43" s="66"/>
      <c r="J43" s="160"/>
      <c r="K43" s="105">
        <v>35</v>
      </c>
      <c r="L43" s="129" t="str">
        <f t="shared" si="15"/>
        <v>(未登録)</v>
      </c>
      <c r="N43" s="227"/>
      <c r="O43" s="19"/>
      <c r="P43" s="237"/>
      <c r="Q43" s="116" t="str">
        <f t="shared" si="2"/>
        <v/>
      </c>
      <c r="R43" s="117" t="str">
        <f t="shared" si="38"/>
        <v/>
      </c>
      <c r="S43" s="162" t="str">
        <f t="shared" si="16"/>
        <v/>
      </c>
      <c r="T43" s="3" t="str">
        <f t="shared" si="3"/>
        <v/>
      </c>
      <c r="U43" s="227"/>
      <c r="V43" s="19"/>
      <c r="W43" s="237"/>
      <c r="X43" s="116" t="str">
        <f t="shared" si="4"/>
        <v/>
      </c>
      <c r="Y43" s="117" t="str">
        <f t="shared" si="39"/>
        <v/>
      </c>
      <c r="Z43" s="162" t="str">
        <f t="shared" si="17"/>
        <v/>
      </c>
      <c r="AA43" s="3" t="str">
        <f t="shared" si="5"/>
        <v/>
      </c>
      <c r="AB43" s="105">
        <v>35</v>
      </c>
      <c r="AC43" s="114" t="str">
        <f t="shared" si="18"/>
        <v>(未登録)</v>
      </c>
      <c r="AE43" s="157"/>
      <c r="AF43" s="17"/>
      <c r="AG43" s="143"/>
      <c r="AH43" s="122" t="str">
        <f t="shared" si="41"/>
        <v/>
      </c>
      <c r="AI43" s="123" t="str">
        <f t="shared" si="42"/>
        <v/>
      </c>
      <c r="AJ43" s="162" t="str">
        <f t="shared" si="20"/>
        <v/>
      </c>
      <c r="AK43" s="162" t="str">
        <f t="shared" si="44"/>
        <v/>
      </c>
      <c r="AL43" s="162" t="str">
        <f t="shared" si="22"/>
        <v/>
      </c>
      <c r="AM43" s="3" t="str">
        <f t="shared" si="43"/>
        <v/>
      </c>
      <c r="AN43" s="227"/>
      <c r="AO43" s="19"/>
      <c r="AP43" s="237"/>
      <c r="AQ43" s="116" t="str">
        <f t="shared" si="8"/>
        <v/>
      </c>
      <c r="AR43" s="117" t="str">
        <f t="shared" si="40"/>
        <v/>
      </c>
      <c r="AS43" s="162" t="str">
        <f t="shared" si="23"/>
        <v/>
      </c>
      <c r="AT43" s="3" t="str">
        <f t="shared" si="9"/>
        <v/>
      </c>
      <c r="AU43" s="105">
        <v>35</v>
      </c>
      <c r="AV43" s="114" t="str">
        <f t="shared" si="24"/>
        <v>(未登録)</v>
      </c>
      <c r="AY43" s="21" t="s">
        <v>78</v>
      </c>
      <c r="AZ43" s="89"/>
      <c r="BA43" s="165" t="str">
        <f t="shared" si="45"/>
        <v/>
      </c>
      <c r="BB43" s="93"/>
      <c r="BD43" s="21" t="s">
        <v>78</v>
      </c>
      <c r="BE43" s="89"/>
      <c r="BF43" s="165" t="str">
        <f t="shared" si="46"/>
        <v/>
      </c>
      <c r="BG43" s="93"/>
      <c r="BJ43" s="350"/>
      <c r="BK43" s="283"/>
      <c r="BL43" s="283"/>
      <c r="BM43" s="283"/>
      <c r="BN43" s="283"/>
      <c r="BO43" s="283"/>
      <c r="BP43" s="283"/>
      <c r="BQ43" s="283"/>
      <c r="BR43" s="351"/>
      <c r="BU43" s="201" t="str">
        <f t="shared" si="12"/>
        <v/>
      </c>
      <c r="BV43" s="201" t="str">
        <f>IF(BU43="","",O44)</f>
        <v/>
      </c>
      <c r="BW43" s="201" t="str">
        <f t="shared" si="13"/>
        <v/>
      </c>
      <c r="BX43" s="201" t="str">
        <f>IF(BW43="","",V44)</f>
        <v/>
      </c>
    </row>
    <row r="44" spans="1:76" ht="15" customHeight="1" thickBot="1" x14ac:dyDescent="0.2">
      <c r="A44" s="7">
        <v>36</v>
      </c>
      <c r="B44" s="39"/>
      <c r="C44" s="135" t="str">
        <f t="shared" si="14"/>
        <v/>
      </c>
      <c r="D44" s="1"/>
      <c r="E44" s="1"/>
      <c r="F44" s="1"/>
      <c r="G44" s="1"/>
      <c r="H44" s="42"/>
      <c r="I44" s="66"/>
      <c r="J44" s="160"/>
      <c r="K44" s="105">
        <v>36</v>
      </c>
      <c r="L44" s="129" t="str">
        <f t="shared" si="15"/>
        <v>(未登録)</v>
      </c>
      <c r="N44" s="228"/>
      <c r="O44" s="20"/>
      <c r="P44" s="238"/>
      <c r="Q44" s="118" t="str">
        <f t="shared" si="2"/>
        <v/>
      </c>
      <c r="R44" s="119" t="str">
        <f t="shared" si="38"/>
        <v/>
      </c>
      <c r="S44" s="162" t="str">
        <f t="shared" si="16"/>
        <v/>
      </c>
      <c r="T44" s="3" t="str">
        <f t="shared" si="3"/>
        <v/>
      </c>
      <c r="U44" s="228"/>
      <c r="V44" s="20"/>
      <c r="W44" s="238"/>
      <c r="X44" s="118" t="str">
        <f t="shared" si="4"/>
        <v/>
      </c>
      <c r="Y44" s="119" t="str">
        <f t="shared" si="39"/>
        <v/>
      </c>
      <c r="Z44" s="162" t="str">
        <f t="shared" si="17"/>
        <v/>
      </c>
      <c r="AA44" s="3" t="str">
        <f t="shared" si="5"/>
        <v/>
      </c>
      <c r="AB44" s="105">
        <v>36</v>
      </c>
      <c r="AC44" s="114" t="str">
        <f t="shared" si="18"/>
        <v>(未登録)</v>
      </c>
      <c r="AE44" s="157"/>
      <c r="AF44" s="17"/>
      <c r="AG44" s="143"/>
      <c r="AH44" s="122" t="str">
        <f t="shared" si="41"/>
        <v/>
      </c>
      <c r="AI44" s="123" t="str">
        <f t="shared" si="42"/>
        <v/>
      </c>
      <c r="AJ44" s="162" t="str">
        <f t="shared" si="20"/>
        <v/>
      </c>
      <c r="AK44" s="162" t="str">
        <f t="shared" si="44"/>
        <v/>
      </c>
      <c r="AL44" s="162" t="str">
        <f t="shared" si="22"/>
        <v/>
      </c>
      <c r="AM44" s="3" t="str">
        <f t="shared" si="43"/>
        <v/>
      </c>
      <c r="AN44" s="228"/>
      <c r="AO44" s="20"/>
      <c r="AP44" s="238"/>
      <c r="AQ44" s="118" t="str">
        <f t="shared" si="8"/>
        <v/>
      </c>
      <c r="AR44" s="119" t="str">
        <f t="shared" si="40"/>
        <v/>
      </c>
      <c r="AS44" s="162" t="str">
        <f t="shared" si="23"/>
        <v/>
      </c>
      <c r="AT44" s="3" t="str">
        <f t="shared" si="9"/>
        <v/>
      </c>
      <c r="AU44" s="105">
        <v>36</v>
      </c>
      <c r="AV44" s="114" t="str">
        <f t="shared" si="24"/>
        <v>(未登録)</v>
      </c>
      <c r="AY44" s="21" t="s">
        <v>79</v>
      </c>
      <c r="AZ44" s="89"/>
      <c r="BA44" s="165" t="str">
        <f t="shared" si="45"/>
        <v/>
      </c>
      <c r="BB44" s="93"/>
      <c r="BD44" s="21" t="s">
        <v>79</v>
      </c>
      <c r="BE44" s="89"/>
      <c r="BF44" s="165" t="str">
        <f t="shared" si="46"/>
        <v/>
      </c>
      <c r="BG44" s="93"/>
      <c r="BJ44" s="350"/>
      <c r="BK44" s="283"/>
      <c r="BL44" s="283"/>
      <c r="BM44" s="283"/>
      <c r="BN44" s="283"/>
      <c r="BO44" s="283"/>
      <c r="BP44" s="283"/>
      <c r="BQ44" s="283"/>
      <c r="BR44" s="351"/>
      <c r="BU44" s="201" t="str">
        <f t="shared" si="12"/>
        <v/>
      </c>
      <c r="BV44" s="201" t="str">
        <f>IF(BU44="","",O43)</f>
        <v/>
      </c>
      <c r="BW44" s="201" t="str">
        <f t="shared" si="13"/>
        <v/>
      </c>
      <c r="BX44" s="201" t="str">
        <f>IF(BW44="","",V43)</f>
        <v/>
      </c>
    </row>
    <row r="45" spans="1:76" ht="15" customHeight="1" x14ac:dyDescent="0.15">
      <c r="A45" s="7">
        <v>37</v>
      </c>
      <c r="B45" s="39"/>
      <c r="C45" s="135" t="str">
        <f t="shared" si="14"/>
        <v/>
      </c>
      <c r="D45" s="1"/>
      <c r="E45" s="1"/>
      <c r="F45" s="1"/>
      <c r="G45" s="1"/>
      <c r="H45" s="42"/>
      <c r="I45" s="66"/>
      <c r="J45" s="160"/>
      <c r="K45" s="105">
        <v>37</v>
      </c>
      <c r="L45" s="129" t="str">
        <f t="shared" si="15"/>
        <v>(未登録)</v>
      </c>
      <c r="N45" s="227"/>
      <c r="O45" s="19"/>
      <c r="P45" s="237"/>
      <c r="Q45" s="116" t="str">
        <f t="shared" si="2"/>
        <v/>
      </c>
      <c r="R45" s="117" t="str">
        <f t="shared" si="38"/>
        <v/>
      </c>
      <c r="S45" s="162" t="str">
        <f t="shared" si="16"/>
        <v/>
      </c>
      <c r="T45" s="3" t="str">
        <f t="shared" si="3"/>
        <v/>
      </c>
      <c r="U45" s="227"/>
      <c r="V45" s="19"/>
      <c r="W45" s="237"/>
      <c r="X45" s="116" t="str">
        <f t="shared" si="4"/>
        <v/>
      </c>
      <c r="Y45" s="117" t="str">
        <f t="shared" si="39"/>
        <v/>
      </c>
      <c r="Z45" s="162" t="str">
        <f t="shared" si="17"/>
        <v/>
      </c>
      <c r="AA45" s="3" t="str">
        <f t="shared" si="5"/>
        <v/>
      </c>
      <c r="AB45" s="105">
        <v>37</v>
      </c>
      <c r="AC45" s="114" t="str">
        <f t="shared" si="18"/>
        <v>(未登録)</v>
      </c>
      <c r="AE45" s="157"/>
      <c r="AF45" s="17"/>
      <c r="AG45" s="143"/>
      <c r="AH45" s="122" t="str">
        <f t="shared" si="41"/>
        <v/>
      </c>
      <c r="AI45" s="123" t="str">
        <f t="shared" si="42"/>
        <v/>
      </c>
      <c r="AJ45" s="162" t="str">
        <f t="shared" si="20"/>
        <v/>
      </c>
      <c r="AK45" s="162" t="str">
        <f t="shared" si="44"/>
        <v/>
      </c>
      <c r="AL45" s="162" t="str">
        <f t="shared" si="22"/>
        <v/>
      </c>
      <c r="AM45" s="3" t="str">
        <f t="shared" si="43"/>
        <v/>
      </c>
      <c r="AN45" s="227"/>
      <c r="AO45" s="19"/>
      <c r="AP45" s="237"/>
      <c r="AQ45" s="116" t="str">
        <f t="shared" si="8"/>
        <v/>
      </c>
      <c r="AR45" s="117" t="str">
        <f t="shared" si="40"/>
        <v/>
      </c>
      <c r="AS45" s="162" t="str">
        <f t="shared" si="23"/>
        <v/>
      </c>
      <c r="AT45" s="3" t="str">
        <f t="shared" si="9"/>
        <v/>
      </c>
      <c r="AU45" s="105">
        <v>37</v>
      </c>
      <c r="AV45" s="114" t="str">
        <f t="shared" si="24"/>
        <v>(未登録)</v>
      </c>
      <c r="AY45" s="21" t="s">
        <v>80</v>
      </c>
      <c r="AZ45" s="89"/>
      <c r="BA45" s="165" t="str">
        <f t="shared" si="45"/>
        <v/>
      </c>
      <c r="BB45" s="93"/>
      <c r="BD45" s="21" t="s">
        <v>80</v>
      </c>
      <c r="BE45" s="89"/>
      <c r="BF45" s="165" t="str">
        <f t="shared" si="46"/>
        <v/>
      </c>
      <c r="BG45" s="93"/>
      <c r="BJ45" s="350"/>
      <c r="BK45" s="283"/>
      <c r="BL45" s="283"/>
      <c r="BM45" s="283"/>
      <c r="BN45" s="283"/>
      <c r="BO45" s="283"/>
      <c r="BP45" s="283"/>
      <c r="BQ45" s="283"/>
      <c r="BR45" s="351"/>
      <c r="BU45" s="201" t="str">
        <f t="shared" si="12"/>
        <v/>
      </c>
      <c r="BV45" s="201" t="str">
        <f>IF(BU45="","",O46)</f>
        <v/>
      </c>
      <c r="BW45" s="201" t="str">
        <f t="shared" si="13"/>
        <v/>
      </c>
      <c r="BX45" s="201" t="str">
        <f>IF(BW45="","",V46)</f>
        <v/>
      </c>
    </row>
    <row r="46" spans="1:76" ht="15" customHeight="1" thickBot="1" x14ac:dyDescent="0.2">
      <c r="A46" s="7">
        <v>38</v>
      </c>
      <c r="B46" s="39"/>
      <c r="C46" s="135" t="str">
        <f t="shared" si="14"/>
        <v/>
      </c>
      <c r="D46" s="1"/>
      <c r="E46" s="1"/>
      <c r="F46" s="1"/>
      <c r="G46" s="1"/>
      <c r="H46" s="42"/>
      <c r="I46" s="66"/>
      <c r="J46" s="160"/>
      <c r="K46" s="105">
        <v>38</v>
      </c>
      <c r="L46" s="129" t="str">
        <f t="shared" si="15"/>
        <v>(未登録)</v>
      </c>
      <c r="N46" s="228"/>
      <c r="O46" s="20"/>
      <c r="P46" s="238"/>
      <c r="Q46" s="118" t="str">
        <f t="shared" si="2"/>
        <v/>
      </c>
      <c r="R46" s="119" t="str">
        <f t="shared" si="38"/>
        <v/>
      </c>
      <c r="S46" s="162" t="str">
        <f t="shared" si="16"/>
        <v/>
      </c>
      <c r="T46" s="3" t="str">
        <f t="shared" si="3"/>
        <v/>
      </c>
      <c r="U46" s="228"/>
      <c r="V46" s="20"/>
      <c r="W46" s="238"/>
      <c r="X46" s="118" t="str">
        <f t="shared" si="4"/>
        <v/>
      </c>
      <c r="Y46" s="119" t="str">
        <f t="shared" si="39"/>
        <v/>
      </c>
      <c r="Z46" s="162" t="str">
        <f t="shared" si="17"/>
        <v/>
      </c>
      <c r="AA46" s="3" t="str">
        <f t="shared" si="5"/>
        <v/>
      </c>
      <c r="AB46" s="105">
        <v>38</v>
      </c>
      <c r="AC46" s="114" t="str">
        <f t="shared" si="18"/>
        <v>(未登録)</v>
      </c>
      <c r="AE46" s="157"/>
      <c r="AF46" s="17"/>
      <c r="AG46" s="143"/>
      <c r="AH46" s="122" t="str">
        <f t="shared" si="41"/>
        <v/>
      </c>
      <c r="AI46" s="123" t="str">
        <f t="shared" si="42"/>
        <v/>
      </c>
      <c r="AJ46" s="162" t="str">
        <f t="shared" si="20"/>
        <v/>
      </c>
      <c r="AK46" s="162" t="str">
        <f t="shared" si="44"/>
        <v/>
      </c>
      <c r="AL46" s="162" t="str">
        <f t="shared" si="22"/>
        <v/>
      </c>
      <c r="AM46" s="3" t="str">
        <f t="shared" si="43"/>
        <v/>
      </c>
      <c r="AN46" s="228"/>
      <c r="AO46" s="20"/>
      <c r="AP46" s="238"/>
      <c r="AQ46" s="118" t="str">
        <f t="shared" si="8"/>
        <v/>
      </c>
      <c r="AR46" s="119" t="str">
        <f t="shared" si="40"/>
        <v/>
      </c>
      <c r="AS46" s="162" t="str">
        <f t="shared" si="23"/>
        <v/>
      </c>
      <c r="AT46" s="3" t="str">
        <f t="shared" si="9"/>
        <v/>
      </c>
      <c r="AU46" s="105">
        <v>38</v>
      </c>
      <c r="AV46" s="114" t="str">
        <f t="shared" si="24"/>
        <v>(未登録)</v>
      </c>
      <c r="AY46" s="21" t="s">
        <v>81</v>
      </c>
      <c r="AZ46" s="89"/>
      <c r="BA46" s="165" t="str">
        <f t="shared" si="45"/>
        <v/>
      </c>
      <c r="BB46" s="93"/>
      <c r="BD46" s="21" t="s">
        <v>81</v>
      </c>
      <c r="BE46" s="89"/>
      <c r="BF46" s="165" t="str">
        <f t="shared" si="46"/>
        <v/>
      </c>
      <c r="BG46" s="93"/>
      <c r="BJ46" s="350"/>
      <c r="BK46" s="283"/>
      <c r="BL46" s="283"/>
      <c r="BM46" s="283"/>
      <c r="BN46" s="283"/>
      <c r="BO46" s="283"/>
      <c r="BP46" s="283"/>
      <c r="BQ46" s="283"/>
      <c r="BR46" s="351"/>
      <c r="BU46" s="201" t="str">
        <f t="shared" si="12"/>
        <v/>
      </c>
      <c r="BV46" s="201" t="str">
        <f>IF(BU46="","",O45)</f>
        <v/>
      </c>
      <c r="BW46" s="201" t="str">
        <f t="shared" si="13"/>
        <v/>
      </c>
      <c r="BX46" s="201" t="str">
        <f>IF(BW46="","",V45)</f>
        <v/>
      </c>
    </row>
    <row r="47" spans="1:76" ht="15" customHeight="1" x14ac:dyDescent="0.15">
      <c r="A47" s="7">
        <v>39</v>
      </c>
      <c r="B47" s="39"/>
      <c r="C47" s="135" t="str">
        <f t="shared" si="14"/>
        <v/>
      </c>
      <c r="D47" s="1"/>
      <c r="E47" s="1"/>
      <c r="F47" s="1"/>
      <c r="G47" s="1"/>
      <c r="H47" s="42"/>
      <c r="I47" s="66"/>
      <c r="J47" s="160"/>
      <c r="K47" s="105">
        <v>39</v>
      </c>
      <c r="L47" s="129" t="str">
        <f>IF(D47="","(未登録)",D47&amp;" "&amp;E47)</f>
        <v>(未登録)</v>
      </c>
      <c r="N47" s="227"/>
      <c r="O47" s="19"/>
      <c r="P47" s="237"/>
      <c r="Q47" s="116" t="str">
        <f t="shared" si="2"/>
        <v/>
      </c>
      <c r="R47" s="117" t="str">
        <f t="shared" si="38"/>
        <v/>
      </c>
      <c r="S47" s="162" t="str">
        <f t="shared" si="16"/>
        <v/>
      </c>
      <c r="T47" s="3" t="str">
        <f t="shared" si="3"/>
        <v/>
      </c>
      <c r="U47" s="227"/>
      <c r="V47" s="19"/>
      <c r="W47" s="237"/>
      <c r="X47" s="116" t="str">
        <f t="shared" si="4"/>
        <v/>
      </c>
      <c r="Y47" s="117" t="str">
        <f t="shared" si="39"/>
        <v/>
      </c>
      <c r="Z47" s="162" t="str">
        <f t="shared" si="17"/>
        <v/>
      </c>
      <c r="AA47" s="3" t="str">
        <f t="shared" si="5"/>
        <v/>
      </c>
      <c r="AB47" s="105">
        <v>39</v>
      </c>
      <c r="AC47" s="114" t="str">
        <f t="shared" si="18"/>
        <v>(未登録)</v>
      </c>
      <c r="AE47" s="157"/>
      <c r="AF47" s="17"/>
      <c r="AG47" s="143"/>
      <c r="AH47" s="122" t="str">
        <f t="shared" si="41"/>
        <v/>
      </c>
      <c r="AI47" s="123" t="str">
        <f t="shared" si="42"/>
        <v/>
      </c>
      <c r="AJ47" s="162" t="str">
        <f t="shared" si="20"/>
        <v/>
      </c>
      <c r="AK47" s="162" t="str">
        <f t="shared" si="44"/>
        <v/>
      </c>
      <c r="AL47" s="162" t="str">
        <f t="shared" si="22"/>
        <v/>
      </c>
      <c r="AM47" s="3" t="str">
        <f t="shared" si="43"/>
        <v/>
      </c>
      <c r="AN47" s="227"/>
      <c r="AO47" s="19"/>
      <c r="AP47" s="237"/>
      <c r="AQ47" s="116" t="str">
        <f t="shared" si="8"/>
        <v/>
      </c>
      <c r="AR47" s="117" t="str">
        <f t="shared" si="40"/>
        <v/>
      </c>
      <c r="AS47" s="162" t="str">
        <f t="shared" si="23"/>
        <v/>
      </c>
      <c r="AT47" s="3" t="str">
        <f t="shared" si="9"/>
        <v/>
      </c>
      <c r="AU47" s="105">
        <v>39</v>
      </c>
      <c r="AV47" s="114" t="str">
        <f t="shared" si="24"/>
        <v>(未登録)</v>
      </c>
      <c r="AY47" s="21" t="s">
        <v>82</v>
      </c>
      <c r="AZ47" s="89"/>
      <c r="BA47" s="165" t="str">
        <f t="shared" si="45"/>
        <v/>
      </c>
      <c r="BB47" s="93"/>
      <c r="BD47" s="21" t="s">
        <v>82</v>
      </c>
      <c r="BE47" s="89"/>
      <c r="BF47" s="165" t="str">
        <f t="shared" si="46"/>
        <v/>
      </c>
      <c r="BG47" s="93"/>
      <c r="BJ47" s="350"/>
      <c r="BK47" s="283"/>
      <c r="BL47" s="283"/>
      <c r="BM47" s="283"/>
      <c r="BN47" s="283"/>
      <c r="BO47" s="283"/>
      <c r="BP47" s="283"/>
      <c r="BQ47" s="283"/>
      <c r="BR47" s="351"/>
      <c r="BU47" s="201" t="str">
        <f t="shared" si="12"/>
        <v/>
      </c>
      <c r="BV47" s="201" t="str">
        <f>IF(BU47="","",O48)</f>
        <v/>
      </c>
      <c r="BW47" s="201" t="str">
        <f t="shared" si="13"/>
        <v/>
      </c>
      <c r="BX47" s="201" t="str">
        <f>IF(BW47="","",V48)</f>
        <v/>
      </c>
    </row>
    <row r="48" spans="1:76" ht="15" customHeight="1" thickBot="1" x14ac:dyDescent="0.2">
      <c r="A48" s="8">
        <v>40</v>
      </c>
      <c r="B48" s="40"/>
      <c r="C48" s="136" t="str">
        <f t="shared" si="14"/>
        <v/>
      </c>
      <c r="D48" s="9"/>
      <c r="E48" s="9"/>
      <c r="F48" s="9"/>
      <c r="G48" s="9"/>
      <c r="H48" s="43"/>
      <c r="I48" s="67"/>
      <c r="J48" s="161"/>
      <c r="K48" s="106">
        <v>40</v>
      </c>
      <c r="L48" s="130" t="str">
        <f t="shared" si="15"/>
        <v>(未登録)</v>
      </c>
      <c r="N48" s="228"/>
      <c r="O48" s="20"/>
      <c r="P48" s="238"/>
      <c r="Q48" s="121" t="str">
        <f t="shared" si="2"/>
        <v/>
      </c>
      <c r="R48" s="119" t="str">
        <f t="shared" si="38"/>
        <v/>
      </c>
      <c r="S48" s="162" t="str">
        <f t="shared" si="16"/>
        <v/>
      </c>
      <c r="T48" s="3" t="str">
        <f t="shared" si="3"/>
        <v/>
      </c>
      <c r="U48" s="228"/>
      <c r="V48" s="20"/>
      <c r="W48" s="238"/>
      <c r="X48" s="121" t="str">
        <f t="shared" si="4"/>
        <v/>
      </c>
      <c r="Y48" s="119" t="str">
        <f t="shared" si="39"/>
        <v/>
      </c>
      <c r="Z48" s="162" t="str">
        <f t="shared" si="17"/>
        <v/>
      </c>
      <c r="AA48" s="3" t="str">
        <f t="shared" si="5"/>
        <v/>
      </c>
      <c r="AB48" s="106">
        <v>40</v>
      </c>
      <c r="AC48" s="115" t="str">
        <f t="shared" si="18"/>
        <v>(未登録)</v>
      </c>
      <c r="AE48" s="157"/>
      <c r="AF48" s="17"/>
      <c r="AG48" s="143"/>
      <c r="AH48" s="122" t="str">
        <f t="shared" si="41"/>
        <v/>
      </c>
      <c r="AI48" s="123" t="str">
        <f t="shared" si="42"/>
        <v/>
      </c>
      <c r="AJ48" s="162" t="str">
        <f t="shared" si="20"/>
        <v/>
      </c>
      <c r="AK48" s="162" t="str">
        <f t="shared" si="44"/>
        <v/>
      </c>
      <c r="AL48" s="162" t="str">
        <f t="shared" si="22"/>
        <v/>
      </c>
      <c r="AM48" s="3" t="str">
        <f t="shared" si="43"/>
        <v/>
      </c>
      <c r="AN48" s="228"/>
      <c r="AO48" s="20"/>
      <c r="AP48" s="238"/>
      <c r="AQ48" s="121" t="str">
        <f t="shared" si="8"/>
        <v/>
      </c>
      <c r="AR48" s="119" t="str">
        <f t="shared" si="40"/>
        <v/>
      </c>
      <c r="AS48" s="162" t="str">
        <f t="shared" si="23"/>
        <v/>
      </c>
      <c r="AT48" s="3" t="str">
        <f t="shared" si="9"/>
        <v/>
      </c>
      <c r="AU48" s="106">
        <v>40</v>
      </c>
      <c r="AV48" s="115" t="str">
        <f t="shared" si="24"/>
        <v>(未登録)</v>
      </c>
      <c r="AY48" s="21"/>
      <c r="AZ48" s="107"/>
      <c r="BA48" s="165" t="str">
        <f t="shared" si="45"/>
        <v/>
      </c>
      <c r="BB48" s="93"/>
      <c r="BD48" s="21"/>
      <c r="BE48" s="107"/>
      <c r="BF48" s="165" t="str">
        <f t="shared" si="46"/>
        <v/>
      </c>
      <c r="BG48" s="93"/>
      <c r="BJ48" s="350"/>
      <c r="BK48" s="283"/>
      <c r="BL48" s="283"/>
      <c r="BM48" s="283"/>
      <c r="BN48" s="283"/>
      <c r="BO48" s="283"/>
      <c r="BP48" s="283"/>
      <c r="BQ48" s="283"/>
      <c r="BR48" s="351"/>
      <c r="BU48" s="201" t="str">
        <f t="shared" si="12"/>
        <v/>
      </c>
      <c r="BV48" s="201" t="str">
        <f>IF(BU48="","",O47)</f>
        <v/>
      </c>
      <c r="BW48" s="201" t="str">
        <f t="shared" si="13"/>
        <v/>
      </c>
      <c r="BX48" s="201" t="str">
        <f>IF(BW48="","",V47)</f>
        <v/>
      </c>
    </row>
    <row r="49" spans="1:70" ht="15" customHeight="1" thickBot="1" x14ac:dyDescent="0.2">
      <c r="A49" s="26"/>
      <c r="B49" s="26"/>
      <c r="C49" s="277" t="s">
        <v>114</v>
      </c>
      <c r="D49" s="278"/>
      <c r="E49" s="278"/>
      <c r="F49" s="278"/>
      <c r="G49" s="278"/>
      <c r="H49" s="278"/>
      <c r="I49" s="278"/>
      <c r="J49" s="155"/>
      <c r="K49" s="27"/>
      <c r="L49" s="25"/>
      <c r="T49" s="3">
        <f>SUM(T9:T48)</f>
        <v>0</v>
      </c>
      <c r="AA49" s="3">
        <f>SUM(AA9:AA48)</f>
        <v>0</v>
      </c>
      <c r="AE49" s="157"/>
      <c r="AF49" s="17"/>
      <c r="AG49" s="143"/>
      <c r="AH49" s="122" t="str">
        <f t="shared" si="41"/>
        <v/>
      </c>
      <c r="AI49" s="123" t="str">
        <f t="shared" si="42"/>
        <v/>
      </c>
      <c r="AJ49" s="162" t="str">
        <f t="shared" si="20"/>
        <v/>
      </c>
      <c r="AK49" s="162" t="str">
        <f t="shared" si="44"/>
        <v/>
      </c>
      <c r="AL49" s="162" t="str">
        <f t="shared" si="22"/>
        <v/>
      </c>
      <c r="AM49" s="3" t="str">
        <f t="shared" si="43"/>
        <v/>
      </c>
      <c r="AO49"/>
      <c r="AT49" s="3">
        <f>SUM(AT9:AT48)</f>
        <v>0</v>
      </c>
      <c r="AY49" s="90"/>
      <c r="AZ49" s="108"/>
      <c r="BA49" s="410" t="str">
        <f t="shared" si="45"/>
        <v/>
      </c>
      <c r="BB49" s="94"/>
      <c r="BD49" s="90"/>
      <c r="BE49" s="108"/>
      <c r="BF49" s="410" t="str">
        <f t="shared" si="46"/>
        <v/>
      </c>
      <c r="BG49" s="94"/>
      <c r="BJ49" s="352"/>
      <c r="BK49" s="353"/>
      <c r="BL49" s="353"/>
      <c r="BM49" s="353"/>
      <c r="BN49" s="353"/>
      <c r="BO49" s="353"/>
      <c r="BP49" s="353"/>
      <c r="BQ49" s="353"/>
      <c r="BR49" s="354"/>
    </row>
    <row r="50" spans="1:70" ht="15" customHeight="1" thickBot="1" x14ac:dyDescent="0.2">
      <c r="A50" s="28"/>
      <c r="C50" s="278"/>
      <c r="D50" s="278"/>
      <c r="E50" s="278"/>
      <c r="F50" s="278"/>
      <c r="G50" s="278"/>
      <c r="H50" s="278"/>
      <c r="I50" s="278"/>
      <c r="J50" s="155"/>
      <c r="K50" s="30"/>
      <c r="L50" s="15"/>
      <c r="AE50" s="157"/>
      <c r="AF50" s="18"/>
      <c r="AG50" s="144"/>
      <c r="AH50" s="124" t="str">
        <f t="shared" si="41"/>
        <v/>
      </c>
      <c r="AI50" s="125" t="str">
        <f t="shared" si="42"/>
        <v/>
      </c>
      <c r="AJ50" s="162" t="str">
        <f t="shared" si="20"/>
        <v/>
      </c>
      <c r="AK50" s="162" t="str">
        <f t="shared" si="44"/>
        <v/>
      </c>
      <c r="AL50" s="162" t="str">
        <f t="shared" si="22"/>
        <v/>
      </c>
      <c r="AM50" s="3" t="str">
        <f t="shared" si="43"/>
        <v/>
      </c>
      <c r="AO50"/>
    </row>
    <row r="51" spans="1:70" ht="15" customHeight="1" thickBot="1" x14ac:dyDescent="0.2">
      <c r="A51" s="28"/>
      <c r="B51" s="28"/>
      <c r="C51" s="278"/>
      <c r="D51" s="278"/>
      <c r="E51" s="278"/>
      <c r="F51" s="278"/>
      <c r="G51" s="278"/>
      <c r="H51" s="278"/>
      <c r="I51" s="278"/>
      <c r="J51" s="155"/>
      <c r="M51" s="3"/>
      <c r="N51" s="3"/>
      <c r="AE51" s="79"/>
      <c r="AF51" s="77"/>
      <c r="AG51" s="80"/>
      <c r="AH51" s="81"/>
      <c r="AI51" s="82"/>
      <c r="AM51" s="3">
        <f>SUM(AM9:AM50)</f>
        <v>0</v>
      </c>
      <c r="AO51"/>
    </row>
    <row r="52" spans="1:70" ht="15" customHeight="1" thickTop="1" x14ac:dyDescent="0.15">
      <c r="A52" s="28"/>
      <c r="C52" s="22" t="s">
        <v>227</v>
      </c>
      <c r="D52" s="279" t="s">
        <v>122</v>
      </c>
      <c r="E52" s="280"/>
      <c r="F52" s="280"/>
      <c r="G52" s="280"/>
      <c r="H52" s="280"/>
      <c r="I52" s="281"/>
      <c r="J52" s="158"/>
      <c r="AF52" s="78"/>
      <c r="AG52" s="83"/>
      <c r="AH52" s="84"/>
      <c r="AI52" s="85"/>
      <c r="AO52"/>
    </row>
    <row r="53" spans="1:70" ht="15" customHeight="1" x14ac:dyDescent="0.15">
      <c r="B53" s="4"/>
      <c r="C53" s="4"/>
      <c r="D53" s="282"/>
      <c r="E53" s="283"/>
      <c r="F53" s="283"/>
      <c r="G53" s="283"/>
      <c r="H53" s="283"/>
      <c r="I53" s="284"/>
      <c r="J53" s="158"/>
      <c r="N53" s="276" t="s">
        <v>119</v>
      </c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154"/>
      <c r="AE53" s="86"/>
      <c r="AF53" s="87"/>
      <c r="AG53" s="29"/>
      <c r="AI53" s="76"/>
      <c r="AJ53" s="154"/>
      <c r="AK53" s="154"/>
      <c r="AL53" s="154"/>
      <c r="AO53"/>
      <c r="AS53" s="154"/>
    </row>
    <row r="54" spans="1:70" ht="21.75" thickBot="1" x14ac:dyDescent="0.2">
      <c r="B54" s="70" t="s">
        <v>68</v>
      </c>
      <c r="C54" s="70"/>
      <c r="D54" s="282"/>
      <c r="E54" s="285"/>
      <c r="F54" s="285"/>
      <c r="G54" s="285"/>
      <c r="H54" s="285"/>
      <c r="I54" s="286"/>
      <c r="J54" s="158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154"/>
      <c r="AE54" s="86"/>
      <c r="AF54" s="87"/>
      <c r="AG54" s="29"/>
      <c r="AI54" s="76"/>
      <c r="AJ54" s="154"/>
      <c r="AK54" s="154"/>
      <c r="AL54" s="154"/>
      <c r="AO54"/>
      <c r="AS54" s="154"/>
    </row>
    <row r="55" spans="1:70" ht="14.25" customHeight="1" x14ac:dyDescent="0.15">
      <c r="A55" s="274" t="s">
        <v>67</v>
      </c>
      <c r="B55" s="72">
        <v>1</v>
      </c>
      <c r="C55" s="149" t="s">
        <v>229</v>
      </c>
      <c r="D55" s="202" t="str">
        <f>DBCS(C55)</f>
        <v>県立西宮高校</v>
      </c>
      <c r="AE55" s="86"/>
      <c r="AF55" s="87"/>
      <c r="AG55" s="29"/>
      <c r="AI55" s="76"/>
      <c r="AO55"/>
    </row>
    <row r="56" spans="1:70" ht="14.25" customHeight="1" x14ac:dyDescent="0.15">
      <c r="A56" s="275"/>
      <c r="B56" s="73">
        <v>2</v>
      </c>
      <c r="C56" s="150" t="s">
        <v>230</v>
      </c>
      <c r="D56" s="203" t="str">
        <f t="shared" ref="D56:D119" si="47">DBCS(C56)</f>
        <v>県立西宮北高校</v>
      </c>
      <c r="M56" s="405" t="s">
        <v>185</v>
      </c>
      <c r="N56" s="405"/>
      <c r="O56" s="405"/>
      <c r="P56" s="405"/>
      <c r="Q56" s="405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C56" s="156"/>
      <c r="AI56" s="76"/>
      <c r="AJ56" s="76"/>
      <c r="AK56" s="76"/>
      <c r="AL56" s="76"/>
      <c r="AO56"/>
      <c r="AS56" s="76"/>
    </row>
    <row r="57" spans="1:70" ht="14.25" x14ac:dyDescent="0.15">
      <c r="A57" s="275"/>
      <c r="B57" s="73">
        <v>3</v>
      </c>
      <c r="C57" s="150" t="s">
        <v>196</v>
      </c>
      <c r="D57" s="203" t="str">
        <f t="shared" si="47"/>
        <v>シャトルマリーナ</v>
      </c>
      <c r="M57" s="405"/>
      <c r="N57" s="405"/>
      <c r="O57" s="405"/>
      <c r="P57" s="405"/>
      <c r="Q57" s="405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I57" s="76"/>
      <c r="AJ57" s="76"/>
      <c r="AK57" s="76"/>
      <c r="AL57" s="76"/>
      <c r="AO57"/>
      <c r="AS57" s="76"/>
    </row>
    <row r="58" spans="1:70" ht="13.5" customHeight="1" x14ac:dyDescent="0.15">
      <c r="A58" s="275"/>
      <c r="B58" s="73">
        <v>4</v>
      </c>
      <c r="C58" s="150" t="s">
        <v>231</v>
      </c>
      <c r="D58" s="203" t="str">
        <f t="shared" si="47"/>
        <v>西宮</v>
      </c>
      <c r="M58" s="405"/>
      <c r="N58" s="405"/>
      <c r="O58" s="405"/>
      <c r="P58" s="405"/>
      <c r="Q58" s="405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J58" s="4"/>
      <c r="AK58" s="4"/>
      <c r="AL58" s="4"/>
      <c r="AS58" s="4"/>
    </row>
    <row r="59" spans="1:70" ht="14.25" x14ac:dyDescent="0.15">
      <c r="A59" s="275"/>
      <c r="B59" s="73">
        <v>5</v>
      </c>
      <c r="C59" s="150" t="s">
        <v>193</v>
      </c>
      <c r="D59" s="203" t="str">
        <f t="shared" si="47"/>
        <v>たけのこ</v>
      </c>
      <c r="M59" s="405"/>
      <c r="N59" s="405"/>
      <c r="O59" s="405"/>
      <c r="P59" s="405"/>
      <c r="Q59" s="405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J59" s="4"/>
      <c r="AK59" s="4"/>
      <c r="AL59" s="4"/>
      <c r="AS59" s="4"/>
    </row>
    <row r="60" spans="1:70" ht="14.25" x14ac:dyDescent="0.15">
      <c r="A60" s="275"/>
      <c r="B60" s="73">
        <v>6</v>
      </c>
      <c r="C60" s="150" t="s">
        <v>192</v>
      </c>
      <c r="D60" s="203" t="str">
        <f t="shared" si="47"/>
        <v>ＧＯＧＯ</v>
      </c>
      <c r="M60" s="405"/>
      <c r="N60" s="405"/>
      <c r="O60" s="405"/>
      <c r="P60" s="405"/>
      <c r="Q60" s="405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J60" s="4"/>
      <c r="AK60" s="4"/>
      <c r="AL60" s="4"/>
      <c r="AS60" s="4"/>
    </row>
    <row r="61" spans="1:70" ht="15" customHeight="1" x14ac:dyDescent="0.15">
      <c r="A61" s="275"/>
      <c r="B61" s="73">
        <v>7</v>
      </c>
      <c r="C61" s="150" t="s">
        <v>252</v>
      </c>
      <c r="D61" s="203" t="str">
        <f t="shared" si="47"/>
        <v>ＤＡＮ・ＤＡＮ・ＤＡＮ</v>
      </c>
      <c r="I61"/>
      <c r="J61"/>
      <c r="K61"/>
      <c r="M61" s="405"/>
      <c r="N61" s="405"/>
      <c r="O61" s="405"/>
      <c r="P61" s="405"/>
      <c r="Q61" s="405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E61"/>
      <c r="AF61"/>
      <c r="AG61"/>
      <c r="AH61"/>
      <c r="AJ61" s="4"/>
      <c r="AK61" s="4"/>
      <c r="AL61" s="4"/>
      <c r="AM61"/>
      <c r="AS61" s="4"/>
      <c r="BA61" s="4" t="str">
        <f>IF(AZ61="","",IFERROR(VLOOKUP(AZ61,$A$8:$L$52,12,FALSE),""))</f>
        <v/>
      </c>
      <c r="BB61" s="4" t="str">
        <f t="shared" ref="BB61" si="48">IF(AZ61="","",IFERROR(VLOOKUP(AZ61,$A$8:$L$52,9,FALSE),""))</f>
        <v/>
      </c>
      <c r="BF61" s="4" t="str">
        <f>IF(BE61="","",IFERROR(VLOOKUP(BE61,$A$8:$L$52,12,FALSE),""))</f>
        <v/>
      </c>
      <c r="BG61" s="4" t="str">
        <f t="shared" ref="BG61" si="49">IF(BE61="","",IFERROR(VLOOKUP(BE61,$A$8:$L$52,9,FALSE),""))</f>
        <v/>
      </c>
    </row>
    <row r="62" spans="1:70" ht="15" customHeight="1" x14ac:dyDescent="0.15">
      <c r="A62" s="275"/>
      <c r="B62" s="73">
        <v>8</v>
      </c>
      <c r="C62" s="150" t="s">
        <v>232</v>
      </c>
      <c r="D62" s="203" t="str">
        <f t="shared" si="47"/>
        <v>Ｂｕｌｕｔａｎｇｋｉｓ</v>
      </c>
      <c r="I62"/>
      <c r="J62"/>
      <c r="K62"/>
      <c r="M62" s="405"/>
      <c r="N62" s="405"/>
      <c r="O62" s="405"/>
      <c r="P62" s="405"/>
      <c r="Q62" s="405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E62"/>
      <c r="AF62"/>
      <c r="AG62"/>
      <c r="AH62"/>
      <c r="AJ62" s="4"/>
      <c r="AK62" s="4"/>
      <c r="AL62" s="4"/>
      <c r="AM62"/>
      <c r="AS62" s="4"/>
    </row>
    <row r="63" spans="1:70" ht="15" customHeight="1" x14ac:dyDescent="0.15">
      <c r="A63" s="275"/>
      <c r="B63" s="73">
        <v>9</v>
      </c>
      <c r="C63" s="150" t="s">
        <v>233</v>
      </c>
      <c r="D63" s="203" t="str">
        <f t="shared" si="47"/>
        <v>ＫＡＩＭＥＩ</v>
      </c>
      <c r="I63"/>
      <c r="J63"/>
      <c r="K63"/>
      <c r="M63" s="405"/>
      <c r="N63" s="405"/>
      <c r="O63" s="405"/>
      <c r="P63" s="405"/>
      <c r="Q63" s="405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E63"/>
      <c r="AF63"/>
      <c r="AG63"/>
      <c r="AH63"/>
      <c r="AJ63" s="4"/>
      <c r="AK63" s="4"/>
      <c r="AL63" s="4"/>
      <c r="AM63"/>
      <c r="AS63" s="4"/>
    </row>
    <row r="64" spans="1:70" ht="15" customHeight="1" x14ac:dyDescent="0.15">
      <c r="A64" s="275"/>
      <c r="B64" s="73">
        <v>10</v>
      </c>
      <c r="C64" s="150" t="s">
        <v>197</v>
      </c>
      <c r="D64" s="203" t="str">
        <f t="shared" si="47"/>
        <v>カマリンＢＣ</v>
      </c>
      <c r="I64"/>
      <c r="J64"/>
      <c r="K64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E64"/>
      <c r="AF64"/>
      <c r="AG64"/>
      <c r="AH64"/>
      <c r="AJ64" s="4"/>
      <c r="AK64" s="4"/>
      <c r="AL64" s="4"/>
      <c r="AM64"/>
      <c r="AS64" s="4"/>
    </row>
    <row r="65" spans="1:59" ht="15" customHeight="1" x14ac:dyDescent="0.15">
      <c r="A65" s="275"/>
      <c r="B65" s="73">
        <v>11</v>
      </c>
      <c r="C65" s="150" t="s">
        <v>234</v>
      </c>
      <c r="D65" s="203" t="str">
        <f t="shared" si="47"/>
        <v>ジュアラＢＣ</v>
      </c>
      <c r="I65"/>
      <c r="J65"/>
      <c r="K6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05"/>
      <c r="AA65" s="405"/>
      <c r="AE65"/>
      <c r="AF65"/>
      <c r="AG65"/>
      <c r="AH65"/>
      <c r="AJ65" s="4"/>
      <c r="AK65" s="4"/>
      <c r="AL65" s="4"/>
      <c r="AM65"/>
      <c r="AS65" s="4"/>
    </row>
    <row r="66" spans="1:59" ht="15" customHeight="1" x14ac:dyDescent="0.15">
      <c r="A66" s="275"/>
      <c r="B66" s="73">
        <v>12</v>
      </c>
      <c r="C66" s="150" t="s">
        <v>235</v>
      </c>
      <c r="D66" s="203" t="str">
        <f t="shared" si="47"/>
        <v>神戸女学院</v>
      </c>
      <c r="I66"/>
      <c r="J66"/>
      <c r="K66"/>
      <c r="M66" s="405"/>
      <c r="N66" s="405"/>
      <c r="O66" s="405"/>
      <c r="P66" s="405"/>
      <c r="Q66" s="405"/>
      <c r="R66" s="405"/>
      <c r="S66" s="405"/>
      <c r="T66" s="405"/>
      <c r="U66" s="405"/>
      <c r="V66" s="405"/>
      <c r="W66" s="405"/>
      <c r="X66" s="405"/>
      <c r="Y66" s="405"/>
      <c r="Z66" s="405"/>
      <c r="AA66" s="405"/>
      <c r="AE66"/>
      <c r="AF66"/>
      <c r="AG66"/>
      <c r="AH66"/>
      <c r="AJ66" s="4"/>
      <c r="AK66" s="4"/>
      <c r="AL66" s="4"/>
      <c r="AM66"/>
      <c r="AS66" s="4"/>
    </row>
    <row r="67" spans="1:59" ht="15" customHeight="1" x14ac:dyDescent="0.15">
      <c r="A67" s="275"/>
      <c r="B67" s="73">
        <v>13</v>
      </c>
      <c r="C67" s="150" t="s">
        <v>236</v>
      </c>
      <c r="D67" s="203" t="str">
        <f t="shared" si="47"/>
        <v>段上ジュニア</v>
      </c>
      <c r="I67"/>
      <c r="J67"/>
      <c r="K67"/>
      <c r="M67" s="405"/>
      <c r="N67" s="405"/>
      <c r="O67" s="405"/>
      <c r="P67" s="405"/>
      <c r="Q67" s="405"/>
      <c r="R67" s="405"/>
      <c r="S67" s="405"/>
      <c r="T67" s="405"/>
      <c r="U67" s="405"/>
      <c r="V67" s="405"/>
      <c r="W67" s="405"/>
      <c r="X67" s="405"/>
      <c r="Y67" s="405"/>
      <c r="Z67" s="405"/>
      <c r="AA67" s="405"/>
      <c r="AE67"/>
      <c r="AF67"/>
      <c r="AG67"/>
      <c r="AH67"/>
      <c r="AJ67" s="4"/>
      <c r="AK67" s="4"/>
      <c r="AL67" s="4"/>
      <c r="AM67"/>
      <c r="AS67" s="4"/>
    </row>
    <row r="68" spans="1:59" ht="15" customHeight="1" x14ac:dyDescent="0.15">
      <c r="A68" s="275"/>
      <c r="B68" s="73">
        <v>14</v>
      </c>
      <c r="C68" s="150" t="s">
        <v>237</v>
      </c>
      <c r="D68" s="203" t="str">
        <f t="shared" si="47"/>
        <v>清廉</v>
      </c>
      <c r="I68"/>
      <c r="J68"/>
      <c r="K68"/>
      <c r="M68" s="405"/>
      <c r="N68" s="405"/>
      <c r="O68" s="40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05"/>
      <c r="AA68" s="405"/>
      <c r="AE68"/>
      <c r="AF68"/>
      <c r="AG68"/>
      <c r="AH68"/>
      <c r="AJ68" s="4"/>
      <c r="AK68" s="4"/>
      <c r="AL68" s="4"/>
      <c r="AM68"/>
      <c r="AS68" s="4"/>
    </row>
    <row r="69" spans="1:59" ht="15" customHeight="1" x14ac:dyDescent="0.15">
      <c r="A69" s="275"/>
      <c r="B69" s="73">
        <v>15</v>
      </c>
      <c r="C69" s="150" t="s">
        <v>238</v>
      </c>
      <c r="D69" s="203" t="str">
        <f t="shared" si="47"/>
        <v>遊羽弾</v>
      </c>
      <c r="I69"/>
      <c r="J69"/>
      <c r="K69"/>
      <c r="M69" s="405"/>
      <c r="N69" s="405"/>
      <c r="O69" s="405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05"/>
      <c r="AA69" s="405"/>
      <c r="AE69"/>
      <c r="AF69"/>
      <c r="AG69"/>
      <c r="AH69"/>
      <c r="AJ69" s="4"/>
      <c r="AK69" s="4"/>
      <c r="AL69" s="4"/>
      <c r="AM69"/>
      <c r="AS69" s="4"/>
    </row>
    <row r="70" spans="1:59" ht="15" customHeight="1" x14ac:dyDescent="0.15">
      <c r="A70" s="275"/>
      <c r="B70" s="73">
        <v>16</v>
      </c>
      <c r="C70" s="150" t="s">
        <v>239</v>
      </c>
      <c r="D70" s="203" t="str">
        <f t="shared" si="47"/>
        <v>ＴＡＫＡＧＩ　ＢＣ</v>
      </c>
      <c r="I70"/>
      <c r="J70"/>
      <c r="K70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05"/>
      <c r="AA70" s="405"/>
      <c r="AE70"/>
      <c r="AF70"/>
      <c r="AG70"/>
      <c r="AH70"/>
      <c r="AJ70" s="4"/>
      <c r="AK70" s="4"/>
      <c r="AL70" s="4"/>
      <c r="AM70"/>
      <c r="AS70" s="4"/>
    </row>
    <row r="71" spans="1:59" ht="15" customHeight="1" x14ac:dyDescent="0.15">
      <c r="A71" s="275"/>
      <c r="B71" s="73">
        <v>17</v>
      </c>
      <c r="C71" s="150" t="s">
        <v>240</v>
      </c>
      <c r="D71" s="203" t="str">
        <f t="shared" si="47"/>
        <v>成徳スマイル</v>
      </c>
      <c r="I71"/>
      <c r="J71"/>
      <c r="K71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5"/>
      <c r="AA71" s="405"/>
      <c r="AE71"/>
      <c r="AF71"/>
      <c r="AG71"/>
      <c r="AH71"/>
      <c r="AJ71" s="4"/>
      <c r="AK71" s="4"/>
      <c r="AL71" s="4"/>
      <c r="AM71"/>
      <c r="AS71" s="4"/>
    </row>
    <row r="72" spans="1:59" ht="15" customHeight="1" x14ac:dyDescent="0.15">
      <c r="A72" s="275"/>
      <c r="B72" s="73">
        <v>18</v>
      </c>
      <c r="C72" s="150" t="s">
        <v>241</v>
      </c>
      <c r="D72" s="203" t="str">
        <f t="shared" si="47"/>
        <v>仁川学院</v>
      </c>
      <c r="I72"/>
      <c r="J72"/>
      <c r="K72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5"/>
      <c r="AA72" s="405"/>
      <c r="AE72"/>
      <c r="AF72"/>
      <c r="AG72"/>
      <c r="AH72"/>
      <c r="AJ72" s="4"/>
      <c r="AK72" s="4"/>
      <c r="AL72" s="4"/>
      <c r="AM72"/>
      <c r="AS72" s="4"/>
    </row>
    <row r="73" spans="1:59" ht="15" customHeight="1" x14ac:dyDescent="0.15">
      <c r="A73" s="275"/>
      <c r="B73" s="73">
        <v>19</v>
      </c>
      <c r="C73" s="150" t="s">
        <v>199</v>
      </c>
      <c r="D73" s="203" t="str">
        <f t="shared" si="47"/>
        <v>ｆｕｚｚｙ</v>
      </c>
      <c r="I73"/>
      <c r="J73"/>
      <c r="K73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05"/>
      <c r="AA73" s="405"/>
      <c r="AE73"/>
      <c r="AF73"/>
      <c r="AG73"/>
      <c r="AH73"/>
      <c r="AJ73" s="4"/>
      <c r="AK73" s="4"/>
      <c r="AL73" s="4"/>
      <c r="AM73"/>
      <c r="AS73" s="4"/>
    </row>
    <row r="74" spans="1:59" ht="15" customHeight="1" x14ac:dyDescent="0.15">
      <c r="A74" s="275"/>
      <c r="B74" s="73">
        <v>20</v>
      </c>
      <c r="C74" s="150" t="s">
        <v>242</v>
      </c>
      <c r="D74" s="203" t="str">
        <f t="shared" si="47"/>
        <v>ＳＫＹ　ＦＡＬＬ</v>
      </c>
      <c r="I74"/>
      <c r="J74"/>
      <c r="K74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05"/>
      <c r="AA74" s="405"/>
      <c r="AE74"/>
      <c r="AF74"/>
      <c r="AG74"/>
      <c r="AH74"/>
      <c r="AJ74" s="4"/>
      <c r="AK74" s="4"/>
      <c r="AL74" s="4"/>
      <c r="AM74"/>
      <c r="AS74" s="4"/>
    </row>
    <row r="75" spans="1:59" ht="15" customHeight="1" x14ac:dyDescent="0.15">
      <c r="A75" s="275"/>
      <c r="B75" s="73">
        <v>21</v>
      </c>
      <c r="C75" s="150" t="s">
        <v>243</v>
      </c>
      <c r="D75" s="203" t="str">
        <f t="shared" si="47"/>
        <v>県立鳴尾高校</v>
      </c>
      <c r="I75"/>
      <c r="J75"/>
      <c r="K7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05"/>
      <c r="AA75" s="405"/>
      <c r="AE75"/>
      <c r="AF75"/>
      <c r="AG75"/>
      <c r="AH75"/>
      <c r="AJ75" s="4"/>
      <c r="AK75" s="4"/>
      <c r="AL75" s="4"/>
      <c r="AM75"/>
      <c r="AS75" s="4"/>
      <c r="AY75" s="91"/>
      <c r="AZ75" s="87"/>
      <c r="BB75" s="92"/>
      <c r="BD75" s="91"/>
      <c r="BE75" s="75"/>
      <c r="BG75" s="92"/>
    </row>
    <row r="76" spans="1:59" ht="15" customHeight="1" x14ac:dyDescent="0.15">
      <c r="A76" s="275"/>
      <c r="B76" s="73">
        <v>22</v>
      </c>
      <c r="C76" s="150" t="s">
        <v>244</v>
      </c>
      <c r="D76" s="203" t="str">
        <f t="shared" si="47"/>
        <v>ひよどりジュニア</v>
      </c>
      <c r="I76"/>
      <c r="J76"/>
      <c r="K76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5"/>
      <c r="AA76" s="405"/>
      <c r="AE76"/>
      <c r="AF76"/>
      <c r="AG76"/>
      <c r="AH76"/>
      <c r="AJ76" s="4"/>
      <c r="AK76" s="4"/>
      <c r="AL76" s="4"/>
      <c r="AM76"/>
      <c r="AS76" s="4"/>
    </row>
    <row r="77" spans="1:59" ht="15" customHeight="1" x14ac:dyDescent="0.15">
      <c r="A77" s="275"/>
      <c r="B77" s="73">
        <v>23</v>
      </c>
      <c r="C77" s="150" t="s">
        <v>245</v>
      </c>
      <c r="D77" s="203" t="str">
        <f t="shared" si="47"/>
        <v>プチシャトル</v>
      </c>
      <c r="I77"/>
      <c r="J77"/>
      <c r="K77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05"/>
      <c r="AA77" s="405"/>
      <c r="AE77"/>
      <c r="AF77"/>
      <c r="AG77"/>
      <c r="AH77"/>
      <c r="AJ77" s="4"/>
      <c r="AK77" s="4"/>
      <c r="AL77" s="4"/>
      <c r="AM77"/>
      <c r="AS77" s="4"/>
    </row>
    <row r="78" spans="1:59" ht="15" customHeight="1" x14ac:dyDescent="0.15">
      <c r="A78" s="275"/>
      <c r="B78" s="73">
        <v>24</v>
      </c>
      <c r="C78" s="150" t="s">
        <v>246</v>
      </c>
      <c r="D78" s="203" t="str">
        <f t="shared" si="47"/>
        <v>ＡＩＳＳ</v>
      </c>
      <c r="I78"/>
      <c r="J78"/>
      <c r="K78"/>
      <c r="AE78"/>
      <c r="AF78"/>
      <c r="AG78"/>
      <c r="AH78"/>
      <c r="AM78"/>
    </row>
    <row r="79" spans="1:59" ht="15" customHeight="1" x14ac:dyDescent="0.15">
      <c r="A79" s="275"/>
      <c r="B79" s="73">
        <v>25</v>
      </c>
      <c r="C79" s="150" t="s">
        <v>198</v>
      </c>
      <c r="D79" s="203" t="str">
        <f t="shared" si="47"/>
        <v>イーストシャトル</v>
      </c>
      <c r="I79"/>
      <c r="J79"/>
      <c r="K79"/>
      <c r="AE79"/>
      <c r="AF79"/>
      <c r="AG79"/>
      <c r="AH79"/>
      <c r="AM79"/>
    </row>
    <row r="80" spans="1:59" ht="15" customHeight="1" x14ac:dyDescent="0.15">
      <c r="A80" s="275"/>
      <c r="B80" s="73">
        <v>26</v>
      </c>
      <c r="C80" s="150" t="s">
        <v>247</v>
      </c>
      <c r="D80" s="203" t="str">
        <f t="shared" si="47"/>
        <v>武庫ＢＣ</v>
      </c>
      <c r="I80"/>
      <c r="J80"/>
      <c r="K80"/>
      <c r="AE80"/>
      <c r="AF80"/>
      <c r="AG80"/>
      <c r="AH80"/>
      <c r="AM80"/>
    </row>
    <row r="81" spans="1:39" ht="15" customHeight="1" x14ac:dyDescent="0.15">
      <c r="A81" s="275"/>
      <c r="B81" s="73">
        <v>27</v>
      </c>
      <c r="C81" s="150" t="s">
        <v>248</v>
      </c>
      <c r="D81" s="203" t="str">
        <f t="shared" si="47"/>
        <v>西宮浜義務教育学校</v>
      </c>
      <c r="I81"/>
      <c r="J81"/>
      <c r="K81"/>
      <c r="AE81"/>
      <c r="AF81"/>
      <c r="AG81"/>
      <c r="AH81"/>
      <c r="AM81"/>
    </row>
    <row r="82" spans="1:39" ht="15" customHeight="1" x14ac:dyDescent="0.15">
      <c r="A82" s="275"/>
      <c r="B82" s="73">
        <v>28</v>
      </c>
      <c r="C82" s="74" t="s">
        <v>212</v>
      </c>
      <c r="D82" s="203" t="str">
        <f t="shared" si="47"/>
        <v>塩瀬中</v>
      </c>
      <c r="I82"/>
      <c r="J82"/>
      <c r="K82"/>
      <c r="AE82"/>
      <c r="AF82"/>
      <c r="AG82"/>
      <c r="AH82"/>
      <c r="AM82"/>
    </row>
    <row r="83" spans="1:39" ht="15" customHeight="1" x14ac:dyDescent="0.15">
      <c r="A83" s="275"/>
      <c r="B83" s="73">
        <v>29</v>
      </c>
      <c r="C83" s="74" t="s">
        <v>229</v>
      </c>
      <c r="D83" s="203" t="str">
        <f t="shared" si="47"/>
        <v>県立西宮高校</v>
      </c>
      <c r="I83"/>
      <c r="J83"/>
      <c r="K83"/>
      <c r="AE83"/>
      <c r="AF83"/>
      <c r="AG83"/>
      <c r="AH83"/>
      <c r="AM83"/>
    </row>
    <row r="84" spans="1:39" ht="15" customHeight="1" x14ac:dyDescent="0.15">
      <c r="A84" s="275"/>
      <c r="B84" s="73">
        <v>30</v>
      </c>
      <c r="C84" s="74" t="s">
        <v>249</v>
      </c>
      <c r="D84" s="203" t="str">
        <f t="shared" si="47"/>
        <v>市立西宮高校</v>
      </c>
      <c r="I84"/>
      <c r="J84"/>
      <c r="K84"/>
      <c r="AE84"/>
      <c r="AF84"/>
      <c r="AG84"/>
      <c r="AH84"/>
      <c r="AM84"/>
    </row>
    <row r="85" spans="1:39" ht="15" customHeight="1" x14ac:dyDescent="0.15">
      <c r="A85" s="275"/>
      <c r="B85" s="73">
        <v>31</v>
      </c>
      <c r="C85" s="74" t="s">
        <v>250</v>
      </c>
      <c r="D85" s="203" t="str">
        <f t="shared" si="47"/>
        <v>Ｓｕｐｅｒ　Ｂｉｒｄ</v>
      </c>
      <c r="I85"/>
      <c r="J85"/>
      <c r="K85"/>
      <c r="AE85"/>
      <c r="AF85"/>
      <c r="AG85"/>
      <c r="AH85"/>
      <c r="AM85"/>
    </row>
    <row r="86" spans="1:39" ht="15" customHeight="1" x14ac:dyDescent="0.15">
      <c r="A86" s="275"/>
      <c r="B86" s="73">
        <v>32</v>
      </c>
      <c r="C86" s="74" t="s">
        <v>251</v>
      </c>
      <c r="D86" s="203" t="str">
        <f t="shared" si="47"/>
        <v>Ｂｕｄｄｉｎｇ</v>
      </c>
      <c r="I86"/>
      <c r="J86"/>
      <c r="K86"/>
      <c r="AE86"/>
      <c r="AF86"/>
      <c r="AG86"/>
      <c r="AH86"/>
      <c r="AM86"/>
    </row>
    <row r="87" spans="1:39" ht="15" customHeight="1" x14ac:dyDescent="0.15">
      <c r="A87" s="275"/>
      <c r="B87" s="73">
        <v>33</v>
      </c>
      <c r="C87" s="74" t="s">
        <v>194</v>
      </c>
      <c r="D87" s="203" t="str">
        <f t="shared" si="47"/>
        <v>ＰＡＮＤＯＲＡ</v>
      </c>
      <c r="I87"/>
      <c r="J87"/>
      <c r="K87"/>
      <c r="AE87"/>
      <c r="AF87"/>
      <c r="AG87"/>
      <c r="AH87"/>
      <c r="AM87"/>
    </row>
    <row r="88" spans="1:39" ht="15" customHeight="1" x14ac:dyDescent="0.15">
      <c r="A88" s="275"/>
      <c r="B88" s="73">
        <v>34</v>
      </c>
      <c r="C88" s="74"/>
      <c r="D88" s="203" t="str">
        <f t="shared" si="47"/>
        <v/>
      </c>
      <c r="I88"/>
      <c r="J88"/>
      <c r="K88"/>
      <c r="AE88"/>
      <c r="AF88"/>
      <c r="AG88"/>
      <c r="AH88"/>
      <c r="AM88"/>
    </row>
    <row r="89" spans="1:39" ht="15" customHeight="1" x14ac:dyDescent="0.15">
      <c r="A89" s="275"/>
      <c r="B89" s="73">
        <v>35</v>
      </c>
      <c r="C89" s="74"/>
      <c r="D89" s="203" t="str">
        <f t="shared" si="47"/>
        <v/>
      </c>
      <c r="I89"/>
      <c r="J89"/>
      <c r="K89"/>
      <c r="AE89"/>
      <c r="AF89"/>
      <c r="AG89"/>
      <c r="AH89"/>
      <c r="AM89"/>
    </row>
    <row r="90" spans="1:39" ht="15" customHeight="1" x14ac:dyDescent="0.15">
      <c r="A90" s="275"/>
      <c r="B90" s="73">
        <v>36</v>
      </c>
      <c r="C90" s="74"/>
      <c r="D90" s="203" t="str">
        <f t="shared" si="47"/>
        <v/>
      </c>
      <c r="I90"/>
      <c r="J90"/>
      <c r="K90"/>
      <c r="AE90"/>
      <c r="AF90"/>
      <c r="AG90"/>
      <c r="AH90"/>
      <c r="AM90"/>
    </row>
    <row r="91" spans="1:39" ht="15" customHeight="1" x14ac:dyDescent="0.15">
      <c r="A91" s="275"/>
      <c r="B91" s="73">
        <v>37</v>
      </c>
      <c r="C91" s="74"/>
      <c r="D91" s="203" t="str">
        <f t="shared" si="47"/>
        <v/>
      </c>
      <c r="I91"/>
      <c r="J91"/>
      <c r="K91"/>
      <c r="AE91"/>
      <c r="AF91"/>
      <c r="AG91"/>
      <c r="AH91"/>
      <c r="AM91"/>
    </row>
    <row r="92" spans="1:39" ht="15" customHeight="1" x14ac:dyDescent="0.15">
      <c r="A92" s="275"/>
      <c r="B92" s="73">
        <v>38</v>
      </c>
      <c r="C92" s="74"/>
      <c r="D92" s="203" t="str">
        <f t="shared" si="47"/>
        <v/>
      </c>
      <c r="I92"/>
      <c r="J92"/>
      <c r="K92"/>
      <c r="AE92"/>
      <c r="AF92"/>
      <c r="AG92"/>
      <c r="AH92"/>
      <c r="AM92"/>
    </row>
    <row r="93" spans="1:39" ht="15" customHeight="1" x14ac:dyDescent="0.15">
      <c r="A93" s="275"/>
      <c r="B93" s="73">
        <v>39</v>
      </c>
      <c r="C93" s="74"/>
      <c r="D93" s="203" t="str">
        <f t="shared" si="47"/>
        <v/>
      </c>
      <c r="I93"/>
      <c r="J93"/>
      <c r="K93"/>
      <c r="AE93"/>
      <c r="AF93"/>
      <c r="AG93"/>
      <c r="AH93"/>
      <c r="AM93"/>
    </row>
    <row r="94" spans="1:39" ht="15" customHeight="1" thickBot="1" x14ac:dyDescent="0.2">
      <c r="A94" s="275"/>
      <c r="B94" s="97">
        <v>40</v>
      </c>
      <c r="C94" s="98"/>
      <c r="D94" s="203" t="str">
        <f t="shared" si="47"/>
        <v/>
      </c>
      <c r="I94"/>
      <c r="J94"/>
      <c r="K94"/>
      <c r="AE94"/>
      <c r="AF94"/>
      <c r="AG94"/>
      <c r="AH94"/>
      <c r="AM94"/>
    </row>
    <row r="95" spans="1:39" ht="15" customHeight="1" x14ac:dyDescent="0.15">
      <c r="A95" s="271" t="s">
        <v>149</v>
      </c>
      <c r="B95" s="99">
        <v>41</v>
      </c>
      <c r="C95" s="102" t="s">
        <v>200</v>
      </c>
      <c r="D95" s="203" t="str">
        <f t="shared" si="47"/>
        <v>ＳＣ２１甲陽園</v>
      </c>
      <c r="I95"/>
      <c r="J95"/>
      <c r="K95"/>
      <c r="AE95"/>
      <c r="AF95"/>
      <c r="AG95"/>
      <c r="AH95"/>
      <c r="AM95"/>
    </row>
    <row r="96" spans="1:39" ht="15" customHeight="1" x14ac:dyDescent="0.15">
      <c r="A96" s="272"/>
      <c r="B96" s="100">
        <v>42</v>
      </c>
      <c r="C96" s="103" t="s">
        <v>201</v>
      </c>
      <c r="D96" s="203" t="str">
        <f t="shared" si="47"/>
        <v>藍中学校</v>
      </c>
      <c r="I96"/>
      <c r="J96"/>
      <c r="K96"/>
      <c r="AE96"/>
      <c r="AF96"/>
      <c r="AG96"/>
      <c r="AH96"/>
      <c r="AM96"/>
    </row>
    <row r="97" spans="1:39" ht="15" customHeight="1" x14ac:dyDescent="0.15">
      <c r="A97" s="272"/>
      <c r="B97" s="100">
        <v>43</v>
      </c>
      <c r="C97" s="103" t="s">
        <v>202</v>
      </c>
      <c r="D97" s="203" t="str">
        <f t="shared" si="47"/>
        <v>淺倉</v>
      </c>
      <c r="I97"/>
      <c r="J97"/>
      <c r="K97"/>
      <c r="AE97"/>
      <c r="AF97"/>
      <c r="AG97"/>
      <c r="AH97"/>
      <c r="AM97"/>
    </row>
    <row r="98" spans="1:39" ht="15" customHeight="1" x14ac:dyDescent="0.15">
      <c r="A98" s="272"/>
      <c r="B98" s="100">
        <v>44</v>
      </c>
      <c r="C98" s="103" t="s">
        <v>203</v>
      </c>
      <c r="D98" s="203" t="str">
        <f t="shared" si="47"/>
        <v>荒木</v>
      </c>
      <c r="I98"/>
      <c r="J98"/>
      <c r="K98"/>
      <c r="AE98"/>
      <c r="AF98"/>
      <c r="AG98"/>
      <c r="AH98"/>
      <c r="AM98"/>
    </row>
    <row r="99" spans="1:39" ht="15" customHeight="1" x14ac:dyDescent="0.15">
      <c r="A99" s="272"/>
      <c r="B99" s="100">
        <v>45</v>
      </c>
      <c r="C99" s="103" t="s">
        <v>204</v>
      </c>
      <c r="D99" s="203" t="str">
        <f t="shared" si="47"/>
        <v>市西高</v>
      </c>
      <c r="I99"/>
      <c r="J99"/>
      <c r="K99"/>
      <c r="AE99"/>
      <c r="AF99"/>
      <c r="AG99"/>
      <c r="AH99"/>
      <c r="AM99"/>
    </row>
    <row r="100" spans="1:39" ht="15" customHeight="1" x14ac:dyDescent="0.15">
      <c r="A100" s="272"/>
      <c r="B100" s="100">
        <v>46</v>
      </c>
      <c r="C100" s="103" t="s">
        <v>205</v>
      </c>
      <c r="D100" s="203" t="str">
        <f t="shared" si="47"/>
        <v>上ヶ原</v>
      </c>
      <c r="H100"/>
      <c r="I100"/>
      <c r="J100"/>
      <c r="K100"/>
      <c r="AE100"/>
      <c r="AF100"/>
      <c r="AG100"/>
      <c r="AH100"/>
      <c r="AM100"/>
    </row>
    <row r="101" spans="1:39" ht="15" customHeight="1" x14ac:dyDescent="0.15">
      <c r="A101" s="272"/>
      <c r="B101" s="100">
        <v>47</v>
      </c>
      <c r="C101" s="103" t="s">
        <v>206</v>
      </c>
      <c r="D101" s="203" t="str">
        <f t="shared" si="47"/>
        <v>植田</v>
      </c>
      <c r="H101"/>
      <c r="I101"/>
      <c r="J101"/>
      <c r="K101"/>
      <c r="AE101"/>
      <c r="AF101"/>
      <c r="AG101"/>
      <c r="AH101"/>
      <c r="AM101"/>
    </row>
    <row r="102" spans="1:39" ht="15" customHeight="1" x14ac:dyDescent="0.15">
      <c r="A102" s="272"/>
      <c r="B102" s="100">
        <v>48</v>
      </c>
      <c r="C102" s="103" t="s">
        <v>207</v>
      </c>
      <c r="D102" s="203" t="str">
        <f t="shared" si="47"/>
        <v>ＳＣ２１山口</v>
      </c>
      <c r="H102"/>
      <c r="I102"/>
      <c r="J102"/>
      <c r="K102"/>
      <c r="AE102"/>
      <c r="AF102"/>
      <c r="AG102"/>
      <c r="AH102"/>
      <c r="AM102"/>
    </row>
    <row r="103" spans="1:39" ht="15" customHeight="1" x14ac:dyDescent="0.15">
      <c r="A103" s="272"/>
      <c r="B103" s="100">
        <v>49</v>
      </c>
      <c r="C103" s="103" t="s">
        <v>208</v>
      </c>
      <c r="D103" s="203" t="str">
        <f t="shared" si="47"/>
        <v>大手前大学</v>
      </c>
      <c r="H103"/>
      <c r="I103"/>
      <c r="J103"/>
      <c r="K103"/>
      <c r="AE103"/>
      <c r="AF103"/>
      <c r="AG103"/>
      <c r="AH103"/>
      <c r="AM103"/>
    </row>
    <row r="104" spans="1:39" ht="15" customHeight="1" x14ac:dyDescent="0.15">
      <c r="A104" s="272"/>
      <c r="B104" s="100">
        <v>50</v>
      </c>
      <c r="C104" s="103" t="s">
        <v>209</v>
      </c>
      <c r="D104" s="203" t="str">
        <f t="shared" si="47"/>
        <v>椛島</v>
      </c>
      <c r="H104"/>
      <c r="I104"/>
      <c r="J104"/>
      <c r="K104"/>
      <c r="AE104"/>
      <c r="AF104"/>
      <c r="AG104"/>
      <c r="AH104"/>
      <c r="AM104"/>
    </row>
    <row r="105" spans="1:39" ht="15" customHeight="1" x14ac:dyDescent="0.15">
      <c r="A105" s="272"/>
      <c r="B105" s="100">
        <v>51</v>
      </c>
      <c r="C105" s="103" t="s">
        <v>210</v>
      </c>
      <c r="D105" s="203" t="str">
        <f t="shared" si="47"/>
        <v>甲南ラッセン</v>
      </c>
      <c r="H105"/>
      <c r="I105"/>
      <c r="J105"/>
      <c r="K105"/>
      <c r="AE105"/>
      <c r="AF105"/>
      <c r="AG105"/>
      <c r="AH105"/>
      <c r="AM105"/>
    </row>
    <row r="106" spans="1:39" ht="15" customHeight="1" x14ac:dyDescent="0.15">
      <c r="A106" s="272"/>
      <c r="B106" s="100">
        <v>52</v>
      </c>
      <c r="C106" s="103" t="s">
        <v>211</v>
      </c>
      <c r="D106" s="203" t="str">
        <f t="shared" si="47"/>
        <v>ゴリラスマッシュ</v>
      </c>
      <c r="E106"/>
      <c r="F106"/>
      <c r="G106"/>
      <c r="H106"/>
      <c r="I106"/>
      <c r="J106"/>
      <c r="K106"/>
      <c r="AE106"/>
      <c r="AF106"/>
      <c r="AG106"/>
      <c r="AH106"/>
      <c r="AM106"/>
    </row>
    <row r="107" spans="1:39" ht="15" customHeight="1" x14ac:dyDescent="0.15">
      <c r="A107" s="272"/>
      <c r="B107" s="100">
        <v>53</v>
      </c>
      <c r="C107" s="103" t="s">
        <v>212</v>
      </c>
      <c r="D107" s="203" t="str">
        <f t="shared" si="47"/>
        <v>塩瀬中</v>
      </c>
      <c r="E107"/>
      <c r="F107"/>
      <c r="G107"/>
      <c r="H107"/>
      <c r="I107"/>
      <c r="J107"/>
      <c r="K107"/>
      <c r="AE107"/>
      <c r="AF107"/>
      <c r="AG107"/>
      <c r="AH107"/>
      <c r="AM107"/>
    </row>
    <row r="108" spans="1:39" ht="15" customHeight="1" x14ac:dyDescent="0.15">
      <c r="A108" s="272"/>
      <c r="B108" s="100">
        <v>54</v>
      </c>
      <c r="C108" s="103" t="s">
        <v>213</v>
      </c>
      <c r="D108" s="203" t="str">
        <f t="shared" si="47"/>
        <v>品川</v>
      </c>
      <c r="E108"/>
      <c r="F108"/>
      <c r="G108"/>
      <c r="H108"/>
      <c r="I108"/>
      <c r="J108"/>
      <c r="K108"/>
      <c r="L108"/>
      <c r="AE108"/>
      <c r="AF108"/>
      <c r="AG108"/>
      <c r="AH108"/>
      <c r="AI108"/>
      <c r="AM108"/>
    </row>
    <row r="109" spans="1:39" ht="15" customHeight="1" x14ac:dyDescent="0.15">
      <c r="A109" s="272"/>
      <c r="B109" s="100">
        <v>55</v>
      </c>
      <c r="C109" s="103" t="s">
        <v>195</v>
      </c>
      <c r="D109" s="203" t="str">
        <f t="shared" si="47"/>
        <v>夙川エンジョイ</v>
      </c>
      <c r="E109"/>
      <c r="F109"/>
      <c r="G109"/>
      <c r="H109"/>
      <c r="I109"/>
      <c r="J109"/>
      <c r="K109"/>
      <c r="L109"/>
      <c r="AE109"/>
      <c r="AF109"/>
      <c r="AG109"/>
      <c r="AH109"/>
      <c r="AI109"/>
      <c r="AM109"/>
    </row>
    <row r="110" spans="1:39" ht="15" customHeight="1" x14ac:dyDescent="0.15">
      <c r="A110" s="272"/>
      <c r="B110" s="100">
        <v>56</v>
      </c>
      <c r="C110" s="103" t="s">
        <v>214</v>
      </c>
      <c r="D110" s="203" t="str">
        <f t="shared" si="47"/>
        <v>スカイシャトルズ</v>
      </c>
      <c r="E110"/>
      <c r="F110"/>
      <c r="G110"/>
      <c r="H110"/>
      <c r="I110"/>
      <c r="J110"/>
      <c r="K110"/>
      <c r="L110"/>
      <c r="M110"/>
      <c r="AE110"/>
      <c r="AF110"/>
      <c r="AG110"/>
      <c r="AH110"/>
      <c r="AI110"/>
      <c r="AM110"/>
    </row>
    <row r="111" spans="1:39" ht="15" customHeight="1" x14ac:dyDescent="0.15">
      <c r="A111" s="272"/>
      <c r="B111" s="100">
        <v>57</v>
      </c>
      <c r="C111" s="103" t="s">
        <v>215</v>
      </c>
      <c r="D111" s="203" t="str">
        <f t="shared" si="47"/>
        <v>大社</v>
      </c>
      <c r="E111"/>
      <c r="F111"/>
      <c r="G111"/>
      <c r="H111"/>
      <c r="I111"/>
      <c r="J111"/>
      <c r="K111"/>
      <c r="L111"/>
      <c r="M111"/>
      <c r="AE111"/>
      <c r="AF111"/>
      <c r="AG111"/>
      <c r="AH111"/>
      <c r="AI111"/>
      <c r="AM111"/>
    </row>
    <row r="112" spans="1:39" ht="15" customHeight="1" x14ac:dyDescent="0.15">
      <c r="A112" s="272"/>
      <c r="B112" s="100">
        <v>58</v>
      </c>
      <c r="C112" s="103" t="s">
        <v>216</v>
      </c>
      <c r="D112" s="203" t="str">
        <f t="shared" si="47"/>
        <v>長坂中学校</v>
      </c>
      <c r="E112"/>
      <c r="F112"/>
      <c r="G112"/>
      <c r="H112"/>
      <c r="I112"/>
      <c r="J112"/>
      <c r="K112"/>
      <c r="L112"/>
      <c r="M112"/>
      <c r="AE112"/>
      <c r="AF112"/>
      <c r="AG112"/>
      <c r="AH112"/>
      <c r="AI112"/>
      <c r="AM112"/>
    </row>
    <row r="113" spans="1:39" ht="15" customHeight="1" x14ac:dyDescent="0.15">
      <c r="A113" s="272"/>
      <c r="B113" s="100">
        <v>59</v>
      </c>
      <c r="C113" s="103" t="s">
        <v>217</v>
      </c>
      <c r="D113" s="203" t="str">
        <f t="shared" si="47"/>
        <v>中山</v>
      </c>
      <c r="E113"/>
      <c r="F113"/>
      <c r="G113"/>
      <c r="H113"/>
      <c r="I113"/>
      <c r="J113"/>
      <c r="K113"/>
      <c r="L113"/>
      <c r="M113"/>
      <c r="AE113"/>
      <c r="AF113"/>
      <c r="AG113"/>
      <c r="AH113"/>
      <c r="AI113"/>
      <c r="AM113"/>
    </row>
    <row r="114" spans="1:39" x14ac:dyDescent="0.15">
      <c r="A114" s="272"/>
      <c r="B114" s="100">
        <v>60</v>
      </c>
      <c r="C114" s="103" t="s">
        <v>218</v>
      </c>
      <c r="D114" s="203" t="str">
        <f t="shared" si="47"/>
        <v>林</v>
      </c>
      <c r="E114"/>
      <c r="F114"/>
      <c r="G114"/>
      <c r="H114"/>
      <c r="I114"/>
      <c r="J114"/>
      <c r="K114"/>
      <c r="L114"/>
      <c r="M114"/>
      <c r="AE114"/>
      <c r="AF114"/>
      <c r="AG114"/>
      <c r="AH114"/>
      <c r="AM114"/>
    </row>
    <row r="115" spans="1:39" x14ac:dyDescent="0.15">
      <c r="A115" s="272"/>
      <c r="B115" s="100">
        <v>61</v>
      </c>
      <c r="C115" s="103" t="s">
        <v>219</v>
      </c>
      <c r="D115" s="203" t="str">
        <f t="shared" si="47"/>
        <v>原</v>
      </c>
      <c r="E115"/>
      <c r="F115"/>
      <c r="G115"/>
      <c r="H115"/>
      <c r="I115"/>
      <c r="J115"/>
      <c r="K115"/>
      <c r="L115"/>
      <c r="M115"/>
      <c r="AE115"/>
      <c r="AF115"/>
      <c r="AG115"/>
      <c r="AH115"/>
      <c r="AM115"/>
    </row>
    <row r="116" spans="1:39" x14ac:dyDescent="0.15">
      <c r="A116" s="272"/>
      <c r="B116" s="100">
        <v>62</v>
      </c>
      <c r="C116" s="103" t="s">
        <v>220</v>
      </c>
      <c r="D116" s="203" t="str">
        <f t="shared" si="47"/>
        <v>福田</v>
      </c>
      <c r="E116"/>
      <c r="F116"/>
      <c r="G116"/>
      <c r="H116"/>
      <c r="I116"/>
      <c r="J116"/>
      <c r="K116"/>
      <c r="L116"/>
      <c r="M116"/>
      <c r="AE116"/>
      <c r="AF116"/>
      <c r="AG116"/>
      <c r="AH116"/>
      <c r="AI116"/>
      <c r="AM116"/>
    </row>
    <row r="117" spans="1:39" x14ac:dyDescent="0.15">
      <c r="A117" s="272"/>
      <c r="B117" s="100">
        <v>63</v>
      </c>
      <c r="C117" s="103" t="s">
        <v>221</v>
      </c>
      <c r="D117" s="203" t="str">
        <f t="shared" si="47"/>
        <v>フリー</v>
      </c>
      <c r="E117"/>
      <c r="F117"/>
      <c r="G117"/>
      <c r="H117"/>
      <c r="I117"/>
      <c r="J117"/>
      <c r="K117"/>
      <c r="L117"/>
      <c r="M117"/>
      <c r="AE117"/>
      <c r="AF117"/>
      <c r="AG117"/>
      <c r="AH117"/>
      <c r="AI117"/>
      <c r="AM117"/>
    </row>
    <row r="118" spans="1:39" x14ac:dyDescent="0.15">
      <c r="A118" s="272"/>
      <c r="B118" s="100">
        <v>64</v>
      </c>
      <c r="C118" s="103" t="s">
        <v>222</v>
      </c>
      <c r="D118" s="203" t="str">
        <f t="shared" si="47"/>
        <v>細見</v>
      </c>
      <c r="E118"/>
      <c r="F118"/>
      <c r="G118"/>
      <c r="H118"/>
      <c r="I118"/>
      <c r="J118"/>
      <c r="K118"/>
      <c r="L118"/>
      <c r="M118"/>
      <c r="AE118"/>
      <c r="AF118"/>
      <c r="AG118"/>
      <c r="AH118"/>
      <c r="AI118"/>
      <c r="AM118"/>
    </row>
    <row r="119" spans="1:39" x14ac:dyDescent="0.15">
      <c r="A119" s="272"/>
      <c r="B119" s="100">
        <v>65</v>
      </c>
      <c r="C119" s="103" t="s">
        <v>223</v>
      </c>
      <c r="D119" s="203" t="str">
        <f t="shared" si="47"/>
        <v>宮内</v>
      </c>
      <c r="E119"/>
      <c r="F119"/>
      <c r="G119"/>
      <c r="H119"/>
      <c r="I119"/>
      <c r="J119"/>
      <c r="K119"/>
      <c r="L119"/>
      <c r="M119"/>
      <c r="AE119"/>
      <c r="AF119"/>
      <c r="AG119"/>
      <c r="AH119"/>
      <c r="AI119"/>
      <c r="AM119"/>
    </row>
    <row r="120" spans="1:39" x14ac:dyDescent="0.15">
      <c r="A120" s="272"/>
      <c r="B120" s="100">
        <v>66</v>
      </c>
      <c r="C120" s="103" t="s">
        <v>224</v>
      </c>
      <c r="D120" s="203" t="str">
        <f t="shared" ref="D120:D129" si="50">DBCS(C120)</f>
        <v>宮部</v>
      </c>
      <c r="E120"/>
      <c r="F120"/>
      <c r="G120"/>
      <c r="H120"/>
      <c r="I120"/>
      <c r="J120"/>
      <c r="K120"/>
      <c r="L120"/>
      <c r="M120"/>
      <c r="AE120"/>
      <c r="AF120"/>
      <c r="AG120"/>
      <c r="AH120"/>
      <c r="AI120"/>
      <c r="AM120"/>
    </row>
    <row r="121" spans="1:39" x14ac:dyDescent="0.15">
      <c r="A121" s="272"/>
      <c r="B121" s="100">
        <v>67</v>
      </c>
      <c r="C121" s="103" t="s">
        <v>225</v>
      </c>
      <c r="D121" s="203" t="str">
        <f t="shared" si="50"/>
        <v>フリー</v>
      </c>
      <c r="E121"/>
      <c r="F121"/>
      <c r="G121"/>
      <c r="H121"/>
      <c r="I121"/>
      <c r="J121"/>
      <c r="K121"/>
      <c r="L121"/>
      <c r="M121"/>
      <c r="AE121"/>
      <c r="AF121"/>
      <c r="AG121"/>
      <c r="AH121"/>
      <c r="AI121"/>
      <c r="AM121"/>
    </row>
    <row r="122" spans="1:39" x14ac:dyDescent="0.15">
      <c r="A122" s="272"/>
      <c r="B122" s="100">
        <v>68</v>
      </c>
      <c r="C122" s="103"/>
      <c r="D122" s="203" t="str">
        <f t="shared" si="50"/>
        <v/>
      </c>
      <c r="E122"/>
      <c r="F122"/>
      <c r="G122"/>
      <c r="H122"/>
      <c r="I122"/>
      <c r="J122"/>
      <c r="K122"/>
      <c r="L122"/>
      <c r="M122"/>
      <c r="AE122"/>
      <c r="AF122"/>
      <c r="AG122"/>
      <c r="AH122"/>
      <c r="AI122"/>
      <c r="AM122"/>
    </row>
    <row r="123" spans="1:39" x14ac:dyDescent="0.15">
      <c r="A123" s="272"/>
      <c r="B123" s="100">
        <v>69</v>
      </c>
      <c r="C123" s="103"/>
      <c r="D123" s="203" t="str">
        <f t="shared" si="50"/>
        <v/>
      </c>
      <c r="E123"/>
      <c r="F123"/>
      <c r="G123"/>
      <c r="H123"/>
      <c r="I123"/>
      <c r="J123"/>
      <c r="K123"/>
      <c r="L123"/>
      <c r="M123"/>
      <c r="AE123"/>
      <c r="AF123"/>
      <c r="AG123"/>
      <c r="AH123"/>
      <c r="AI123"/>
      <c r="AM123"/>
    </row>
    <row r="124" spans="1:39" x14ac:dyDescent="0.15">
      <c r="A124" s="272"/>
      <c r="B124" s="100">
        <v>70</v>
      </c>
      <c r="C124" s="103"/>
      <c r="D124" s="203" t="str">
        <f t="shared" si="50"/>
        <v/>
      </c>
      <c r="E124"/>
      <c r="F124"/>
      <c r="G124"/>
      <c r="H124"/>
      <c r="I124"/>
      <c r="J124"/>
      <c r="K124"/>
      <c r="L124"/>
      <c r="M124"/>
      <c r="AE124"/>
      <c r="AF124"/>
      <c r="AG124"/>
      <c r="AH124"/>
      <c r="AI124"/>
      <c r="AM124"/>
    </row>
    <row r="125" spans="1:39" x14ac:dyDescent="0.15">
      <c r="A125" s="272"/>
      <c r="B125" s="100">
        <v>71</v>
      </c>
      <c r="C125" s="103"/>
      <c r="D125" s="203" t="str">
        <f t="shared" si="50"/>
        <v/>
      </c>
      <c r="E125"/>
      <c r="F125"/>
      <c r="G125"/>
      <c r="H125"/>
      <c r="I125"/>
      <c r="J125"/>
      <c r="K125"/>
      <c r="L125"/>
      <c r="M125"/>
      <c r="AE125"/>
      <c r="AF125"/>
      <c r="AG125"/>
      <c r="AH125"/>
      <c r="AI125"/>
      <c r="AM125"/>
    </row>
    <row r="126" spans="1:39" x14ac:dyDescent="0.15">
      <c r="A126" s="272"/>
      <c r="B126" s="100">
        <v>72</v>
      </c>
      <c r="C126" s="103"/>
      <c r="D126" s="203" t="str">
        <f t="shared" si="50"/>
        <v/>
      </c>
      <c r="E126"/>
      <c r="F126"/>
      <c r="G126"/>
      <c r="H126"/>
      <c r="I126"/>
      <c r="J126"/>
      <c r="K126"/>
      <c r="L126"/>
      <c r="M126"/>
      <c r="AE126"/>
      <c r="AF126"/>
      <c r="AG126"/>
      <c r="AH126"/>
      <c r="AI126"/>
      <c r="AM126"/>
    </row>
    <row r="127" spans="1:39" x14ac:dyDescent="0.15">
      <c r="A127" s="272"/>
      <c r="B127" s="100">
        <v>73</v>
      </c>
      <c r="C127" s="103"/>
      <c r="D127" s="203" t="str">
        <f t="shared" si="50"/>
        <v/>
      </c>
      <c r="E127"/>
      <c r="F127"/>
      <c r="G127"/>
      <c r="H127"/>
      <c r="I127"/>
      <c r="J127"/>
      <c r="K127"/>
      <c r="L127"/>
      <c r="M127"/>
      <c r="AE127"/>
      <c r="AF127"/>
      <c r="AG127"/>
      <c r="AH127"/>
      <c r="AI127"/>
      <c r="AM127"/>
    </row>
    <row r="128" spans="1:39" x14ac:dyDescent="0.15">
      <c r="A128" s="272"/>
      <c r="B128" s="100">
        <v>74</v>
      </c>
      <c r="C128" s="103"/>
      <c r="D128" s="203" t="str">
        <f t="shared" si="50"/>
        <v/>
      </c>
      <c r="E128"/>
      <c r="F128"/>
      <c r="G128"/>
      <c r="H128"/>
      <c r="I128"/>
      <c r="J128"/>
      <c r="K128"/>
      <c r="L128"/>
      <c r="M128"/>
      <c r="AE128"/>
      <c r="AF128"/>
      <c r="AG128"/>
      <c r="AH128"/>
      <c r="AI128"/>
      <c r="AM128"/>
    </row>
    <row r="129" spans="1:39" ht="14.25" thickBot="1" x14ac:dyDescent="0.2">
      <c r="A129" s="273"/>
      <c r="B129" s="101">
        <v>75</v>
      </c>
      <c r="C129" s="131"/>
      <c r="D129" s="204" t="str">
        <f t="shared" si="50"/>
        <v/>
      </c>
      <c r="E129"/>
      <c r="F129"/>
      <c r="G129"/>
      <c r="H129"/>
      <c r="I129"/>
      <c r="J129"/>
      <c r="K129"/>
      <c r="L129"/>
      <c r="M129"/>
      <c r="AE129"/>
      <c r="AF129"/>
      <c r="AG129"/>
      <c r="AH129"/>
      <c r="AI129"/>
      <c r="AM129"/>
    </row>
    <row r="130" spans="1:39" x14ac:dyDescent="0.15">
      <c r="D130"/>
      <c r="E130"/>
      <c r="F130"/>
      <c r="G130"/>
      <c r="H130"/>
      <c r="I130"/>
      <c r="J130"/>
      <c r="K130"/>
      <c r="L130"/>
      <c r="M130"/>
      <c r="AE130"/>
      <c r="AF130"/>
      <c r="AG130"/>
      <c r="AH130"/>
      <c r="AI130"/>
      <c r="AM130"/>
    </row>
    <row r="131" spans="1:39" x14ac:dyDescent="0.15">
      <c r="D131"/>
      <c r="E131"/>
      <c r="F131"/>
      <c r="G131"/>
      <c r="H131"/>
      <c r="I131"/>
      <c r="J131"/>
      <c r="K131"/>
      <c r="L131"/>
      <c r="M131"/>
      <c r="AE131"/>
      <c r="AF131"/>
      <c r="AG131"/>
      <c r="AH131"/>
      <c r="AI131"/>
      <c r="AM131"/>
    </row>
    <row r="175" spans="3:3" x14ac:dyDescent="0.15">
      <c r="C175"/>
    </row>
    <row r="176" spans="3:3" x14ac:dyDescent="0.15">
      <c r="C176"/>
    </row>
    <row r="177" spans="3:3" x14ac:dyDescent="0.15">
      <c r="C177"/>
    </row>
    <row r="178" spans="3:3" x14ac:dyDescent="0.15">
      <c r="C178"/>
    </row>
    <row r="179" spans="3:3" x14ac:dyDescent="0.15">
      <c r="C179"/>
    </row>
    <row r="180" spans="3:3" x14ac:dyDescent="0.15">
      <c r="C180"/>
    </row>
    <row r="181" spans="3:3" x14ac:dyDescent="0.15">
      <c r="C181"/>
    </row>
    <row r="182" spans="3:3" x14ac:dyDescent="0.15">
      <c r="C182"/>
    </row>
    <row r="183" spans="3:3" x14ac:dyDescent="0.15">
      <c r="C183"/>
    </row>
    <row r="184" spans="3:3" x14ac:dyDescent="0.15">
      <c r="C184"/>
    </row>
    <row r="185" spans="3:3" x14ac:dyDescent="0.15">
      <c r="C185"/>
    </row>
    <row r="186" spans="3:3" x14ac:dyDescent="0.15">
      <c r="C186"/>
    </row>
    <row r="187" spans="3:3" x14ac:dyDescent="0.15">
      <c r="C187"/>
    </row>
    <row r="188" spans="3:3" x14ac:dyDescent="0.15">
      <c r="C188"/>
    </row>
    <row r="189" spans="3:3" x14ac:dyDescent="0.15">
      <c r="C189"/>
    </row>
    <row r="190" spans="3:3" x14ac:dyDescent="0.15">
      <c r="C190"/>
    </row>
    <row r="191" spans="3:3" x14ac:dyDescent="0.15">
      <c r="C191"/>
    </row>
    <row r="192" spans="3:3" x14ac:dyDescent="0.15">
      <c r="C192"/>
    </row>
    <row r="193" spans="3:3" x14ac:dyDescent="0.15">
      <c r="C193"/>
    </row>
    <row r="194" spans="3:3" x14ac:dyDescent="0.15">
      <c r="C194"/>
    </row>
    <row r="195" spans="3:3" x14ac:dyDescent="0.15">
      <c r="C195"/>
    </row>
    <row r="196" spans="3:3" x14ac:dyDescent="0.15">
      <c r="C196"/>
    </row>
    <row r="197" spans="3:3" x14ac:dyDescent="0.15">
      <c r="C197"/>
    </row>
    <row r="198" spans="3:3" x14ac:dyDescent="0.15">
      <c r="C198"/>
    </row>
    <row r="199" spans="3:3" x14ac:dyDescent="0.15">
      <c r="C199"/>
    </row>
    <row r="200" spans="3:3" x14ac:dyDescent="0.15">
      <c r="C200"/>
    </row>
    <row r="201" spans="3:3" x14ac:dyDescent="0.15">
      <c r="C201"/>
    </row>
    <row r="202" spans="3:3" x14ac:dyDescent="0.15">
      <c r="C202"/>
    </row>
    <row r="203" spans="3:3" x14ac:dyDescent="0.15">
      <c r="C203"/>
    </row>
    <row r="204" spans="3:3" x14ac:dyDescent="0.15">
      <c r="C204"/>
    </row>
    <row r="205" spans="3:3" x14ac:dyDescent="0.15">
      <c r="C205"/>
    </row>
    <row r="206" spans="3:3" x14ac:dyDescent="0.15">
      <c r="C206"/>
    </row>
    <row r="207" spans="3:3" x14ac:dyDescent="0.15">
      <c r="C207"/>
    </row>
    <row r="208" spans="3:3" x14ac:dyDescent="0.15">
      <c r="C208"/>
    </row>
    <row r="209" spans="3:3" x14ac:dyDescent="0.15">
      <c r="C209"/>
    </row>
    <row r="210" spans="3:3" x14ac:dyDescent="0.15">
      <c r="C210"/>
    </row>
    <row r="211" spans="3:3" x14ac:dyDescent="0.15">
      <c r="C211"/>
    </row>
    <row r="212" spans="3:3" x14ac:dyDescent="0.15">
      <c r="C212"/>
    </row>
    <row r="213" spans="3:3" x14ac:dyDescent="0.15">
      <c r="C213"/>
    </row>
    <row r="214" spans="3:3" x14ac:dyDescent="0.15">
      <c r="C214"/>
    </row>
    <row r="215" spans="3:3" x14ac:dyDescent="0.15">
      <c r="C215"/>
    </row>
    <row r="216" spans="3:3" x14ac:dyDescent="0.15">
      <c r="C216"/>
    </row>
    <row r="217" spans="3:3" x14ac:dyDescent="0.15">
      <c r="C217"/>
    </row>
    <row r="218" spans="3:3" x14ac:dyDescent="0.15">
      <c r="C218"/>
    </row>
    <row r="219" spans="3:3" x14ac:dyDescent="0.15">
      <c r="C219"/>
    </row>
    <row r="220" spans="3:3" x14ac:dyDescent="0.15">
      <c r="C220"/>
    </row>
    <row r="221" spans="3:3" x14ac:dyDescent="0.15">
      <c r="C221"/>
    </row>
    <row r="222" spans="3:3" x14ac:dyDescent="0.15">
      <c r="C222"/>
    </row>
    <row r="223" spans="3:3" x14ac:dyDescent="0.15">
      <c r="C223"/>
    </row>
    <row r="224" spans="3:3" x14ac:dyDescent="0.15">
      <c r="C224"/>
    </row>
    <row r="225" spans="3:3" x14ac:dyDescent="0.15">
      <c r="C225"/>
    </row>
    <row r="226" spans="3:3" x14ac:dyDescent="0.15">
      <c r="C226"/>
    </row>
    <row r="227" spans="3:3" x14ac:dyDescent="0.15">
      <c r="C227"/>
    </row>
    <row r="228" spans="3:3" x14ac:dyDescent="0.15">
      <c r="C228"/>
    </row>
    <row r="229" spans="3:3" x14ac:dyDescent="0.15">
      <c r="C229"/>
    </row>
    <row r="230" spans="3:3" x14ac:dyDescent="0.15">
      <c r="C230"/>
    </row>
    <row r="231" spans="3:3" x14ac:dyDescent="0.15">
      <c r="C231"/>
    </row>
    <row r="232" spans="3:3" x14ac:dyDescent="0.15">
      <c r="C232"/>
    </row>
    <row r="233" spans="3:3" x14ac:dyDescent="0.15">
      <c r="C233"/>
    </row>
    <row r="234" spans="3:3" x14ac:dyDescent="0.15">
      <c r="C234"/>
    </row>
    <row r="235" spans="3:3" x14ac:dyDescent="0.15">
      <c r="C235"/>
    </row>
    <row r="236" spans="3:3" x14ac:dyDescent="0.15">
      <c r="C236"/>
    </row>
    <row r="237" spans="3:3" x14ac:dyDescent="0.15">
      <c r="C237"/>
    </row>
    <row r="238" spans="3:3" x14ac:dyDescent="0.15">
      <c r="C238"/>
    </row>
    <row r="239" spans="3:3" x14ac:dyDescent="0.15">
      <c r="C239"/>
    </row>
    <row r="240" spans="3:3" x14ac:dyDescent="0.15">
      <c r="C240"/>
    </row>
    <row r="241" spans="3:3" x14ac:dyDescent="0.15">
      <c r="C241"/>
    </row>
    <row r="242" spans="3:3" x14ac:dyDescent="0.15">
      <c r="C242"/>
    </row>
    <row r="243" spans="3:3" x14ac:dyDescent="0.15">
      <c r="C243"/>
    </row>
    <row r="244" spans="3:3" x14ac:dyDescent="0.15">
      <c r="C244"/>
    </row>
    <row r="245" spans="3:3" x14ac:dyDescent="0.15">
      <c r="C245"/>
    </row>
    <row r="246" spans="3:3" x14ac:dyDescent="0.15">
      <c r="C246"/>
    </row>
    <row r="247" spans="3:3" x14ac:dyDescent="0.15">
      <c r="C247"/>
    </row>
    <row r="248" spans="3:3" x14ac:dyDescent="0.15">
      <c r="C248"/>
    </row>
    <row r="249" spans="3:3" x14ac:dyDescent="0.15">
      <c r="C249"/>
    </row>
    <row r="250" spans="3:3" x14ac:dyDescent="0.15">
      <c r="C250"/>
    </row>
    <row r="251" spans="3:3" x14ac:dyDescent="0.15">
      <c r="C251"/>
    </row>
    <row r="252" spans="3:3" x14ac:dyDescent="0.15">
      <c r="C252"/>
    </row>
    <row r="253" spans="3:3" x14ac:dyDescent="0.15">
      <c r="C253"/>
    </row>
    <row r="254" spans="3:3" x14ac:dyDescent="0.15">
      <c r="C254"/>
    </row>
    <row r="255" spans="3:3" x14ac:dyDescent="0.15">
      <c r="C255"/>
    </row>
    <row r="256" spans="3:3" x14ac:dyDescent="0.15">
      <c r="C256"/>
    </row>
    <row r="257" spans="3:3" x14ac:dyDescent="0.15">
      <c r="C257"/>
    </row>
    <row r="258" spans="3:3" x14ac:dyDescent="0.15">
      <c r="C258"/>
    </row>
    <row r="259" spans="3:3" x14ac:dyDescent="0.15">
      <c r="C259"/>
    </row>
    <row r="260" spans="3:3" x14ac:dyDescent="0.15">
      <c r="C260"/>
    </row>
    <row r="261" spans="3:3" x14ac:dyDescent="0.15">
      <c r="C261"/>
    </row>
    <row r="262" spans="3:3" x14ac:dyDescent="0.15">
      <c r="C262"/>
    </row>
    <row r="263" spans="3:3" x14ac:dyDescent="0.15">
      <c r="C263"/>
    </row>
    <row r="264" spans="3:3" x14ac:dyDescent="0.15">
      <c r="C264"/>
    </row>
    <row r="265" spans="3:3" x14ac:dyDescent="0.15">
      <c r="C265"/>
    </row>
    <row r="266" spans="3:3" x14ac:dyDescent="0.15">
      <c r="C266"/>
    </row>
    <row r="267" spans="3:3" x14ac:dyDescent="0.15">
      <c r="C267"/>
    </row>
    <row r="268" spans="3:3" x14ac:dyDescent="0.15">
      <c r="C268"/>
    </row>
    <row r="269" spans="3:3" x14ac:dyDescent="0.15">
      <c r="C269"/>
    </row>
    <row r="270" spans="3:3" x14ac:dyDescent="0.15">
      <c r="C270"/>
    </row>
    <row r="271" spans="3:3" x14ac:dyDescent="0.15">
      <c r="C271"/>
    </row>
    <row r="272" spans="3:3" x14ac:dyDescent="0.15">
      <c r="C272"/>
    </row>
    <row r="273" spans="3:3" x14ac:dyDescent="0.15">
      <c r="C273"/>
    </row>
    <row r="274" spans="3:3" x14ac:dyDescent="0.15">
      <c r="C274"/>
    </row>
    <row r="275" spans="3:3" x14ac:dyDescent="0.15">
      <c r="C275"/>
    </row>
    <row r="276" spans="3:3" x14ac:dyDescent="0.15">
      <c r="C276"/>
    </row>
    <row r="277" spans="3:3" x14ac:dyDescent="0.15">
      <c r="C277"/>
    </row>
    <row r="278" spans="3:3" x14ac:dyDescent="0.15">
      <c r="C278"/>
    </row>
    <row r="279" spans="3:3" x14ac:dyDescent="0.15">
      <c r="C279"/>
    </row>
    <row r="280" spans="3:3" x14ac:dyDescent="0.15">
      <c r="C280"/>
    </row>
    <row r="281" spans="3:3" x14ac:dyDescent="0.15">
      <c r="C281"/>
    </row>
    <row r="282" spans="3:3" x14ac:dyDescent="0.15">
      <c r="C282"/>
    </row>
    <row r="283" spans="3:3" x14ac:dyDescent="0.15">
      <c r="C283"/>
    </row>
    <row r="284" spans="3:3" x14ac:dyDescent="0.15">
      <c r="C284"/>
    </row>
    <row r="285" spans="3:3" x14ac:dyDescent="0.15">
      <c r="C285"/>
    </row>
    <row r="286" spans="3:3" x14ac:dyDescent="0.15">
      <c r="C286"/>
    </row>
    <row r="287" spans="3:3" x14ac:dyDescent="0.15">
      <c r="C287"/>
    </row>
    <row r="288" spans="3:3" x14ac:dyDescent="0.15">
      <c r="C288"/>
    </row>
    <row r="289" spans="3:3" x14ac:dyDescent="0.15">
      <c r="C289"/>
    </row>
    <row r="290" spans="3:3" x14ac:dyDescent="0.15">
      <c r="C290"/>
    </row>
    <row r="291" spans="3:3" x14ac:dyDescent="0.15">
      <c r="C291"/>
    </row>
    <row r="292" spans="3:3" x14ac:dyDescent="0.15">
      <c r="C292"/>
    </row>
    <row r="293" spans="3:3" x14ac:dyDescent="0.15">
      <c r="C293"/>
    </row>
    <row r="294" spans="3:3" x14ac:dyDescent="0.15">
      <c r="C294"/>
    </row>
    <row r="295" spans="3:3" x14ac:dyDescent="0.15">
      <c r="C295"/>
    </row>
    <row r="296" spans="3:3" x14ac:dyDescent="0.15">
      <c r="C296"/>
    </row>
    <row r="297" spans="3:3" x14ac:dyDescent="0.15">
      <c r="C297"/>
    </row>
    <row r="298" spans="3:3" x14ac:dyDescent="0.15">
      <c r="C298"/>
    </row>
    <row r="299" spans="3:3" x14ac:dyDescent="0.15">
      <c r="C299"/>
    </row>
    <row r="300" spans="3:3" x14ac:dyDescent="0.15">
      <c r="C300"/>
    </row>
    <row r="301" spans="3:3" x14ac:dyDescent="0.15">
      <c r="C301"/>
    </row>
    <row r="302" spans="3:3" x14ac:dyDescent="0.15">
      <c r="C302"/>
    </row>
    <row r="303" spans="3:3" x14ac:dyDescent="0.15">
      <c r="C303"/>
    </row>
    <row r="304" spans="3:3" x14ac:dyDescent="0.15">
      <c r="C304"/>
    </row>
    <row r="305" spans="3:3" x14ac:dyDescent="0.15">
      <c r="C305"/>
    </row>
    <row r="306" spans="3:3" x14ac:dyDescent="0.15">
      <c r="C306"/>
    </row>
    <row r="307" spans="3:3" x14ac:dyDescent="0.15">
      <c r="C307"/>
    </row>
    <row r="308" spans="3:3" x14ac:dyDescent="0.15">
      <c r="C308"/>
    </row>
    <row r="309" spans="3:3" x14ac:dyDescent="0.15">
      <c r="C309"/>
    </row>
    <row r="310" spans="3:3" x14ac:dyDescent="0.15">
      <c r="C310"/>
    </row>
    <row r="311" spans="3:3" x14ac:dyDescent="0.15">
      <c r="C311"/>
    </row>
    <row r="312" spans="3:3" x14ac:dyDescent="0.15">
      <c r="C312"/>
    </row>
    <row r="313" spans="3:3" x14ac:dyDescent="0.15">
      <c r="C313"/>
    </row>
    <row r="314" spans="3:3" x14ac:dyDescent="0.15">
      <c r="C314"/>
    </row>
    <row r="315" spans="3:3" x14ac:dyDescent="0.15">
      <c r="C315"/>
    </row>
    <row r="316" spans="3:3" x14ac:dyDescent="0.15">
      <c r="C316"/>
    </row>
    <row r="317" spans="3:3" x14ac:dyDescent="0.15">
      <c r="C317"/>
    </row>
    <row r="318" spans="3:3" x14ac:dyDescent="0.15">
      <c r="C318"/>
    </row>
    <row r="319" spans="3:3" x14ac:dyDescent="0.15">
      <c r="C319"/>
    </row>
    <row r="320" spans="3:3" x14ac:dyDescent="0.15">
      <c r="C320"/>
    </row>
    <row r="321" spans="3:3" x14ac:dyDescent="0.15">
      <c r="C321"/>
    </row>
    <row r="322" spans="3:3" x14ac:dyDescent="0.15">
      <c r="C322"/>
    </row>
    <row r="323" spans="3:3" x14ac:dyDescent="0.15">
      <c r="C323"/>
    </row>
    <row r="324" spans="3:3" x14ac:dyDescent="0.15">
      <c r="C324"/>
    </row>
    <row r="325" spans="3:3" x14ac:dyDescent="0.15">
      <c r="C325"/>
    </row>
    <row r="326" spans="3:3" x14ac:dyDescent="0.15">
      <c r="C326"/>
    </row>
    <row r="327" spans="3:3" x14ac:dyDescent="0.15">
      <c r="C327"/>
    </row>
    <row r="328" spans="3:3" x14ac:dyDescent="0.15">
      <c r="C328"/>
    </row>
    <row r="329" spans="3:3" x14ac:dyDescent="0.15">
      <c r="C329"/>
    </row>
    <row r="330" spans="3:3" x14ac:dyDescent="0.15">
      <c r="C330"/>
    </row>
    <row r="331" spans="3:3" x14ac:dyDescent="0.15">
      <c r="C331"/>
    </row>
    <row r="332" spans="3:3" x14ac:dyDescent="0.15">
      <c r="C332"/>
    </row>
    <row r="333" spans="3:3" x14ac:dyDescent="0.15">
      <c r="C333"/>
    </row>
    <row r="334" spans="3:3" x14ac:dyDescent="0.15">
      <c r="C334"/>
    </row>
    <row r="335" spans="3:3" x14ac:dyDescent="0.15">
      <c r="C335"/>
    </row>
    <row r="336" spans="3:3" x14ac:dyDescent="0.15">
      <c r="C336"/>
    </row>
    <row r="337" spans="3:3" x14ac:dyDescent="0.15">
      <c r="C337"/>
    </row>
    <row r="338" spans="3:3" x14ac:dyDescent="0.15">
      <c r="C338"/>
    </row>
    <row r="339" spans="3:3" x14ac:dyDescent="0.15">
      <c r="C339"/>
    </row>
    <row r="340" spans="3:3" x14ac:dyDescent="0.15">
      <c r="C340"/>
    </row>
    <row r="341" spans="3:3" x14ac:dyDescent="0.15">
      <c r="C341"/>
    </row>
    <row r="342" spans="3:3" x14ac:dyDescent="0.15">
      <c r="C342"/>
    </row>
    <row r="343" spans="3:3" x14ac:dyDescent="0.15">
      <c r="C343"/>
    </row>
    <row r="344" spans="3:3" x14ac:dyDescent="0.15">
      <c r="C344"/>
    </row>
    <row r="345" spans="3:3" x14ac:dyDescent="0.15">
      <c r="C345"/>
    </row>
    <row r="346" spans="3:3" x14ac:dyDescent="0.15">
      <c r="C346"/>
    </row>
    <row r="347" spans="3:3" x14ac:dyDescent="0.15">
      <c r="C347"/>
    </row>
    <row r="348" spans="3:3" x14ac:dyDescent="0.15">
      <c r="C348"/>
    </row>
    <row r="349" spans="3:3" x14ac:dyDescent="0.15">
      <c r="C349"/>
    </row>
    <row r="350" spans="3:3" x14ac:dyDescent="0.15">
      <c r="C350"/>
    </row>
    <row r="351" spans="3:3" x14ac:dyDescent="0.15">
      <c r="C351"/>
    </row>
    <row r="352" spans="3:3" x14ac:dyDescent="0.15">
      <c r="C352"/>
    </row>
    <row r="353" spans="3:3" x14ac:dyDescent="0.15">
      <c r="C353"/>
    </row>
    <row r="354" spans="3:3" x14ac:dyDescent="0.15">
      <c r="C354"/>
    </row>
    <row r="355" spans="3:3" x14ac:dyDescent="0.15">
      <c r="C355"/>
    </row>
    <row r="356" spans="3:3" x14ac:dyDescent="0.15">
      <c r="C356"/>
    </row>
    <row r="357" spans="3:3" x14ac:dyDescent="0.15">
      <c r="C357"/>
    </row>
    <row r="358" spans="3:3" x14ac:dyDescent="0.15">
      <c r="C358"/>
    </row>
    <row r="359" spans="3:3" x14ac:dyDescent="0.15">
      <c r="C359"/>
    </row>
    <row r="360" spans="3:3" x14ac:dyDescent="0.15">
      <c r="C360"/>
    </row>
    <row r="361" spans="3:3" x14ac:dyDescent="0.15">
      <c r="C361"/>
    </row>
    <row r="362" spans="3:3" x14ac:dyDescent="0.15">
      <c r="C362"/>
    </row>
    <row r="363" spans="3:3" x14ac:dyDescent="0.15">
      <c r="C363"/>
    </row>
    <row r="364" spans="3:3" x14ac:dyDescent="0.15">
      <c r="C364"/>
    </row>
    <row r="365" spans="3:3" x14ac:dyDescent="0.15">
      <c r="C365"/>
    </row>
    <row r="366" spans="3:3" x14ac:dyDescent="0.15">
      <c r="C366"/>
    </row>
    <row r="367" spans="3:3" x14ac:dyDescent="0.15">
      <c r="C367"/>
    </row>
    <row r="368" spans="3:3" x14ac:dyDescent="0.15">
      <c r="C368"/>
    </row>
    <row r="369" spans="3:3" x14ac:dyDescent="0.15">
      <c r="C369"/>
    </row>
    <row r="370" spans="3:3" x14ac:dyDescent="0.15">
      <c r="C370"/>
    </row>
    <row r="371" spans="3:3" x14ac:dyDescent="0.15">
      <c r="C371"/>
    </row>
    <row r="372" spans="3:3" x14ac:dyDescent="0.15">
      <c r="C372"/>
    </row>
    <row r="373" spans="3:3" x14ac:dyDescent="0.15">
      <c r="C373"/>
    </row>
    <row r="374" spans="3:3" x14ac:dyDescent="0.15">
      <c r="C374"/>
    </row>
    <row r="375" spans="3:3" x14ac:dyDescent="0.15">
      <c r="C375"/>
    </row>
    <row r="376" spans="3:3" x14ac:dyDescent="0.15">
      <c r="C376"/>
    </row>
    <row r="377" spans="3:3" x14ac:dyDescent="0.15">
      <c r="C377"/>
    </row>
    <row r="378" spans="3:3" x14ac:dyDescent="0.15">
      <c r="C378"/>
    </row>
    <row r="379" spans="3:3" x14ac:dyDescent="0.15">
      <c r="C379"/>
    </row>
    <row r="380" spans="3:3" x14ac:dyDescent="0.15">
      <c r="C380"/>
    </row>
    <row r="381" spans="3:3" x14ac:dyDescent="0.15">
      <c r="C381"/>
    </row>
    <row r="382" spans="3:3" x14ac:dyDescent="0.15">
      <c r="C382"/>
    </row>
    <row r="383" spans="3:3" x14ac:dyDescent="0.15">
      <c r="C383"/>
    </row>
    <row r="384" spans="3:3" x14ac:dyDescent="0.15">
      <c r="C384"/>
    </row>
    <row r="385" spans="3:3" x14ac:dyDescent="0.15">
      <c r="C385"/>
    </row>
    <row r="386" spans="3:3" x14ac:dyDescent="0.15">
      <c r="C386"/>
    </row>
    <row r="387" spans="3:3" x14ac:dyDescent="0.15">
      <c r="C387"/>
    </row>
    <row r="388" spans="3:3" x14ac:dyDescent="0.15">
      <c r="C388"/>
    </row>
    <row r="389" spans="3:3" x14ac:dyDescent="0.15">
      <c r="C389"/>
    </row>
    <row r="390" spans="3:3" x14ac:dyDescent="0.15">
      <c r="C390"/>
    </row>
    <row r="391" spans="3:3" x14ac:dyDescent="0.15">
      <c r="C391"/>
    </row>
    <row r="392" spans="3:3" x14ac:dyDescent="0.15">
      <c r="C392"/>
    </row>
    <row r="393" spans="3:3" x14ac:dyDescent="0.15">
      <c r="C393"/>
    </row>
    <row r="394" spans="3:3" x14ac:dyDescent="0.15">
      <c r="C394"/>
    </row>
    <row r="395" spans="3:3" x14ac:dyDescent="0.15">
      <c r="C395"/>
    </row>
    <row r="396" spans="3:3" x14ac:dyDescent="0.15">
      <c r="C396"/>
    </row>
    <row r="397" spans="3:3" x14ac:dyDescent="0.15">
      <c r="C397"/>
    </row>
    <row r="398" spans="3:3" x14ac:dyDescent="0.15">
      <c r="C398"/>
    </row>
    <row r="399" spans="3:3" x14ac:dyDescent="0.15">
      <c r="C399"/>
    </row>
    <row r="400" spans="3:3" x14ac:dyDescent="0.15">
      <c r="C400"/>
    </row>
    <row r="401" spans="3:3" x14ac:dyDescent="0.15">
      <c r="C401"/>
    </row>
    <row r="402" spans="3:3" x14ac:dyDescent="0.15">
      <c r="C402"/>
    </row>
    <row r="403" spans="3:3" x14ac:dyDescent="0.15">
      <c r="C403"/>
    </row>
    <row r="404" spans="3:3" x14ac:dyDescent="0.15">
      <c r="C404"/>
    </row>
    <row r="405" spans="3:3" x14ac:dyDescent="0.15">
      <c r="C405"/>
    </row>
    <row r="406" spans="3:3" x14ac:dyDescent="0.15">
      <c r="C406"/>
    </row>
    <row r="407" spans="3:3" x14ac:dyDescent="0.15">
      <c r="C407"/>
    </row>
    <row r="408" spans="3:3" x14ac:dyDescent="0.15">
      <c r="C408"/>
    </row>
    <row r="409" spans="3:3" x14ac:dyDescent="0.15">
      <c r="C409"/>
    </row>
    <row r="410" spans="3:3" x14ac:dyDescent="0.15">
      <c r="C410"/>
    </row>
    <row r="411" spans="3:3" x14ac:dyDescent="0.15">
      <c r="C411"/>
    </row>
    <row r="412" spans="3:3" x14ac:dyDescent="0.15">
      <c r="C412"/>
    </row>
    <row r="413" spans="3:3" x14ac:dyDescent="0.15">
      <c r="C413"/>
    </row>
    <row r="414" spans="3:3" x14ac:dyDescent="0.15">
      <c r="C414"/>
    </row>
    <row r="415" spans="3:3" x14ac:dyDescent="0.15">
      <c r="C415"/>
    </row>
    <row r="416" spans="3:3" x14ac:dyDescent="0.15">
      <c r="C416"/>
    </row>
    <row r="417" spans="3:3" x14ac:dyDescent="0.15">
      <c r="C417"/>
    </row>
    <row r="418" spans="3:3" x14ac:dyDescent="0.15">
      <c r="C418"/>
    </row>
    <row r="419" spans="3:3" x14ac:dyDescent="0.15">
      <c r="C419"/>
    </row>
    <row r="420" spans="3:3" x14ac:dyDescent="0.15">
      <c r="C420"/>
    </row>
    <row r="421" spans="3:3" x14ac:dyDescent="0.15">
      <c r="C421"/>
    </row>
    <row r="422" spans="3:3" x14ac:dyDescent="0.15">
      <c r="C422"/>
    </row>
    <row r="423" spans="3:3" x14ac:dyDescent="0.15">
      <c r="C423"/>
    </row>
    <row r="424" spans="3:3" x14ac:dyDescent="0.15">
      <c r="C424"/>
    </row>
    <row r="425" spans="3:3" x14ac:dyDescent="0.15">
      <c r="C425"/>
    </row>
    <row r="426" spans="3:3" x14ac:dyDescent="0.15">
      <c r="C426"/>
    </row>
    <row r="427" spans="3:3" x14ac:dyDescent="0.15">
      <c r="C427"/>
    </row>
    <row r="428" spans="3:3" x14ac:dyDescent="0.15">
      <c r="C428"/>
    </row>
    <row r="429" spans="3:3" x14ac:dyDescent="0.15">
      <c r="C429"/>
    </row>
    <row r="430" spans="3:3" x14ac:dyDescent="0.15">
      <c r="C430"/>
    </row>
    <row r="431" spans="3:3" x14ac:dyDescent="0.15">
      <c r="C431"/>
    </row>
    <row r="432" spans="3:3" x14ac:dyDescent="0.15">
      <c r="C432"/>
    </row>
    <row r="433" spans="3:3" x14ac:dyDescent="0.15">
      <c r="C433"/>
    </row>
    <row r="434" spans="3:3" x14ac:dyDescent="0.15">
      <c r="C434"/>
    </row>
    <row r="435" spans="3:3" x14ac:dyDescent="0.15">
      <c r="C435"/>
    </row>
    <row r="436" spans="3:3" x14ac:dyDescent="0.15">
      <c r="C436"/>
    </row>
    <row r="437" spans="3:3" x14ac:dyDescent="0.15">
      <c r="C437"/>
    </row>
    <row r="438" spans="3:3" x14ac:dyDescent="0.15">
      <c r="C438"/>
    </row>
    <row r="439" spans="3:3" x14ac:dyDescent="0.15">
      <c r="C439"/>
    </row>
    <row r="440" spans="3:3" x14ac:dyDescent="0.15">
      <c r="C440"/>
    </row>
    <row r="441" spans="3:3" x14ac:dyDescent="0.15">
      <c r="C441"/>
    </row>
    <row r="442" spans="3:3" x14ac:dyDescent="0.15">
      <c r="C442"/>
    </row>
    <row r="443" spans="3:3" x14ac:dyDescent="0.15">
      <c r="C443"/>
    </row>
    <row r="444" spans="3:3" x14ac:dyDescent="0.15">
      <c r="C444"/>
    </row>
    <row r="445" spans="3:3" x14ac:dyDescent="0.15">
      <c r="C445"/>
    </row>
    <row r="446" spans="3:3" x14ac:dyDescent="0.15">
      <c r="C446"/>
    </row>
    <row r="447" spans="3:3" x14ac:dyDescent="0.15">
      <c r="C447"/>
    </row>
    <row r="448" spans="3:3" x14ac:dyDescent="0.15">
      <c r="C448"/>
    </row>
    <row r="449" spans="3:3" x14ac:dyDescent="0.15">
      <c r="C449"/>
    </row>
    <row r="450" spans="3:3" x14ac:dyDescent="0.15">
      <c r="C450"/>
    </row>
    <row r="451" spans="3:3" x14ac:dyDescent="0.15">
      <c r="C451"/>
    </row>
    <row r="452" spans="3:3" x14ac:dyDescent="0.15">
      <c r="C452"/>
    </row>
    <row r="453" spans="3:3" x14ac:dyDescent="0.15">
      <c r="C453"/>
    </row>
    <row r="454" spans="3:3" x14ac:dyDescent="0.15">
      <c r="C454"/>
    </row>
    <row r="455" spans="3:3" x14ac:dyDescent="0.15">
      <c r="C455"/>
    </row>
    <row r="456" spans="3:3" x14ac:dyDescent="0.15">
      <c r="C456"/>
    </row>
    <row r="457" spans="3:3" x14ac:dyDescent="0.15">
      <c r="C457"/>
    </row>
    <row r="458" spans="3:3" x14ac:dyDescent="0.15">
      <c r="C458"/>
    </row>
    <row r="459" spans="3:3" x14ac:dyDescent="0.15">
      <c r="C459"/>
    </row>
    <row r="460" spans="3:3" x14ac:dyDescent="0.15">
      <c r="C460"/>
    </row>
    <row r="461" spans="3:3" x14ac:dyDescent="0.15">
      <c r="C461"/>
    </row>
    <row r="462" spans="3:3" x14ac:dyDescent="0.15">
      <c r="C462"/>
    </row>
    <row r="463" spans="3:3" x14ac:dyDescent="0.15">
      <c r="C463"/>
    </row>
    <row r="464" spans="3:3" x14ac:dyDescent="0.15">
      <c r="C464"/>
    </row>
    <row r="465" spans="3:3" x14ac:dyDescent="0.15">
      <c r="C465"/>
    </row>
    <row r="466" spans="3:3" x14ac:dyDescent="0.15">
      <c r="C466"/>
    </row>
    <row r="467" spans="3:3" x14ac:dyDescent="0.15">
      <c r="C467"/>
    </row>
    <row r="468" spans="3:3" x14ac:dyDescent="0.15">
      <c r="C468"/>
    </row>
    <row r="469" spans="3:3" x14ac:dyDescent="0.15">
      <c r="C469"/>
    </row>
    <row r="470" spans="3:3" x14ac:dyDescent="0.15">
      <c r="C470"/>
    </row>
    <row r="471" spans="3:3" x14ac:dyDescent="0.15">
      <c r="C471"/>
    </row>
    <row r="472" spans="3:3" x14ac:dyDescent="0.15">
      <c r="C472"/>
    </row>
    <row r="473" spans="3:3" x14ac:dyDescent="0.15">
      <c r="C473"/>
    </row>
    <row r="474" spans="3:3" x14ac:dyDescent="0.15">
      <c r="C474"/>
    </row>
    <row r="475" spans="3:3" x14ac:dyDescent="0.15">
      <c r="C475"/>
    </row>
    <row r="476" spans="3:3" x14ac:dyDescent="0.15">
      <c r="C476"/>
    </row>
    <row r="477" spans="3:3" x14ac:dyDescent="0.15">
      <c r="C477"/>
    </row>
    <row r="478" spans="3:3" x14ac:dyDescent="0.15">
      <c r="C478"/>
    </row>
    <row r="479" spans="3:3" x14ac:dyDescent="0.15">
      <c r="C479"/>
    </row>
    <row r="480" spans="3:3" x14ac:dyDescent="0.15">
      <c r="C480"/>
    </row>
    <row r="481" spans="3:3" x14ac:dyDescent="0.15">
      <c r="C481"/>
    </row>
    <row r="482" spans="3:3" x14ac:dyDescent="0.15">
      <c r="C482"/>
    </row>
    <row r="483" spans="3:3" x14ac:dyDescent="0.15">
      <c r="C483"/>
    </row>
    <row r="484" spans="3:3" x14ac:dyDescent="0.15">
      <c r="C484"/>
    </row>
    <row r="485" spans="3:3" x14ac:dyDescent="0.15">
      <c r="C485"/>
    </row>
    <row r="486" spans="3:3" x14ac:dyDescent="0.15">
      <c r="C486"/>
    </row>
    <row r="487" spans="3:3" x14ac:dyDescent="0.15">
      <c r="C487"/>
    </row>
    <row r="488" spans="3:3" x14ac:dyDescent="0.15">
      <c r="C488"/>
    </row>
    <row r="489" spans="3:3" x14ac:dyDescent="0.15">
      <c r="C489"/>
    </row>
    <row r="490" spans="3:3" x14ac:dyDescent="0.15">
      <c r="C490"/>
    </row>
    <row r="491" spans="3:3" x14ac:dyDescent="0.15">
      <c r="C491"/>
    </row>
    <row r="492" spans="3:3" x14ac:dyDescent="0.15">
      <c r="C492"/>
    </row>
    <row r="493" spans="3:3" x14ac:dyDescent="0.15">
      <c r="C493"/>
    </row>
    <row r="494" spans="3:3" x14ac:dyDescent="0.15">
      <c r="C494"/>
    </row>
    <row r="495" spans="3:3" x14ac:dyDescent="0.15">
      <c r="C495"/>
    </row>
    <row r="496" spans="3:3" x14ac:dyDescent="0.15">
      <c r="C496"/>
    </row>
    <row r="497" spans="3:3" x14ac:dyDescent="0.15">
      <c r="C497"/>
    </row>
    <row r="498" spans="3:3" x14ac:dyDescent="0.15">
      <c r="C498"/>
    </row>
    <row r="499" spans="3:3" x14ac:dyDescent="0.15">
      <c r="C499"/>
    </row>
    <row r="500" spans="3:3" x14ac:dyDescent="0.15">
      <c r="C500"/>
    </row>
    <row r="501" spans="3:3" x14ac:dyDescent="0.15">
      <c r="C501"/>
    </row>
    <row r="502" spans="3:3" x14ac:dyDescent="0.15">
      <c r="C502"/>
    </row>
    <row r="503" spans="3:3" x14ac:dyDescent="0.15">
      <c r="C503"/>
    </row>
    <row r="504" spans="3:3" x14ac:dyDescent="0.15">
      <c r="C504"/>
    </row>
    <row r="505" spans="3:3" x14ac:dyDescent="0.15">
      <c r="C505"/>
    </row>
    <row r="506" spans="3:3" x14ac:dyDescent="0.15">
      <c r="C506"/>
    </row>
    <row r="507" spans="3:3" x14ac:dyDescent="0.15">
      <c r="C507"/>
    </row>
    <row r="508" spans="3:3" x14ac:dyDescent="0.15">
      <c r="C508"/>
    </row>
    <row r="509" spans="3:3" x14ac:dyDescent="0.15">
      <c r="C509"/>
    </row>
    <row r="510" spans="3:3" x14ac:dyDescent="0.15">
      <c r="C510"/>
    </row>
    <row r="511" spans="3:3" x14ac:dyDescent="0.15">
      <c r="C511"/>
    </row>
    <row r="512" spans="3:3" x14ac:dyDescent="0.15">
      <c r="C512"/>
    </row>
    <row r="513" spans="3:3" x14ac:dyDescent="0.15">
      <c r="C513"/>
    </row>
    <row r="514" spans="3:3" x14ac:dyDescent="0.15">
      <c r="C514"/>
    </row>
    <row r="515" spans="3:3" x14ac:dyDescent="0.15">
      <c r="C515"/>
    </row>
    <row r="516" spans="3:3" x14ac:dyDescent="0.15">
      <c r="C516"/>
    </row>
    <row r="517" spans="3:3" x14ac:dyDescent="0.15">
      <c r="C517"/>
    </row>
    <row r="518" spans="3:3" x14ac:dyDescent="0.15">
      <c r="C518"/>
    </row>
    <row r="519" spans="3:3" x14ac:dyDescent="0.15">
      <c r="C519"/>
    </row>
    <row r="520" spans="3:3" x14ac:dyDescent="0.15">
      <c r="C520"/>
    </row>
    <row r="521" spans="3:3" x14ac:dyDescent="0.15">
      <c r="C521"/>
    </row>
    <row r="522" spans="3:3" x14ac:dyDescent="0.15">
      <c r="C522"/>
    </row>
    <row r="523" spans="3:3" x14ac:dyDescent="0.15">
      <c r="C523"/>
    </row>
    <row r="524" spans="3:3" x14ac:dyDescent="0.15">
      <c r="C524"/>
    </row>
    <row r="525" spans="3:3" x14ac:dyDescent="0.15">
      <c r="C525"/>
    </row>
    <row r="526" spans="3:3" x14ac:dyDescent="0.15">
      <c r="C526"/>
    </row>
    <row r="527" spans="3:3" x14ac:dyDescent="0.15">
      <c r="C527"/>
    </row>
    <row r="528" spans="3:3" x14ac:dyDescent="0.15">
      <c r="C528"/>
    </row>
    <row r="529" spans="3:3" x14ac:dyDescent="0.15">
      <c r="C529"/>
    </row>
    <row r="530" spans="3:3" x14ac:dyDescent="0.15">
      <c r="C530"/>
    </row>
    <row r="531" spans="3:3" x14ac:dyDescent="0.15">
      <c r="C531"/>
    </row>
    <row r="532" spans="3:3" x14ac:dyDescent="0.15">
      <c r="C532"/>
    </row>
    <row r="533" spans="3:3" x14ac:dyDescent="0.15">
      <c r="C533"/>
    </row>
    <row r="534" spans="3:3" x14ac:dyDescent="0.15">
      <c r="C534"/>
    </row>
    <row r="535" spans="3:3" x14ac:dyDescent="0.15">
      <c r="C535"/>
    </row>
    <row r="536" spans="3:3" x14ac:dyDescent="0.15">
      <c r="C536"/>
    </row>
    <row r="537" spans="3:3" x14ac:dyDescent="0.15">
      <c r="C537"/>
    </row>
    <row r="538" spans="3:3" x14ac:dyDescent="0.15">
      <c r="C538"/>
    </row>
    <row r="539" spans="3:3" x14ac:dyDescent="0.15">
      <c r="C539"/>
    </row>
    <row r="540" spans="3:3" x14ac:dyDescent="0.15">
      <c r="C540"/>
    </row>
    <row r="541" spans="3:3" x14ac:dyDescent="0.15">
      <c r="C541"/>
    </row>
    <row r="542" spans="3:3" x14ac:dyDescent="0.15">
      <c r="C542"/>
    </row>
    <row r="543" spans="3:3" x14ac:dyDescent="0.15">
      <c r="C543"/>
    </row>
    <row r="544" spans="3:3" x14ac:dyDescent="0.15">
      <c r="C544"/>
    </row>
    <row r="545" spans="3:3" x14ac:dyDescent="0.15">
      <c r="C545"/>
    </row>
    <row r="546" spans="3:3" x14ac:dyDescent="0.15">
      <c r="C546"/>
    </row>
    <row r="547" spans="3:3" x14ac:dyDescent="0.15">
      <c r="C547"/>
    </row>
    <row r="548" spans="3:3" x14ac:dyDescent="0.15">
      <c r="C548"/>
    </row>
    <row r="549" spans="3:3" x14ac:dyDescent="0.15">
      <c r="C549"/>
    </row>
    <row r="550" spans="3:3" x14ac:dyDescent="0.15">
      <c r="C550"/>
    </row>
    <row r="551" spans="3:3" x14ac:dyDescent="0.15">
      <c r="C551"/>
    </row>
    <row r="552" spans="3:3" x14ac:dyDescent="0.15">
      <c r="C552"/>
    </row>
    <row r="553" spans="3:3" x14ac:dyDescent="0.15">
      <c r="C553"/>
    </row>
    <row r="554" spans="3:3" x14ac:dyDescent="0.15">
      <c r="C554"/>
    </row>
    <row r="555" spans="3:3" x14ac:dyDescent="0.15">
      <c r="C555"/>
    </row>
    <row r="556" spans="3:3" x14ac:dyDescent="0.15">
      <c r="C556"/>
    </row>
    <row r="557" spans="3:3" x14ac:dyDescent="0.15">
      <c r="C557"/>
    </row>
    <row r="558" spans="3:3" x14ac:dyDescent="0.15">
      <c r="C558"/>
    </row>
    <row r="559" spans="3:3" x14ac:dyDescent="0.15">
      <c r="C559"/>
    </row>
    <row r="560" spans="3:3" x14ac:dyDescent="0.15">
      <c r="C560"/>
    </row>
    <row r="561" spans="3:3" x14ac:dyDescent="0.15">
      <c r="C561"/>
    </row>
    <row r="562" spans="3:3" x14ac:dyDescent="0.15">
      <c r="C562"/>
    </row>
    <row r="563" spans="3:3" x14ac:dyDescent="0.15">
      <c r="C563"/>
    </row>
    <row r="564" spans="3:3" x14ac:dyDescent="0.15">
      <c r="C564"/>
    </row>
    <row r="565" spans="3:3" x14ac:dyDescent="0.15">
      <c r="C565"/>
    </row>
    <row r="566" spans="3:3" x14ac:dyDescent="0.15">
      <c r="C566"/>
    </row>
    <row r="567" spans="3:3" x14ac:dyDescent="0.15">
      <c r="C567"/>
    </row>
    <row r="568" spans="3:3" x14ac:dyDescent="0.15">
      <c r="C568"/>
    </row>
    <row r="569" spans="3:3" x14ac:dyDescent="0.15">
      <c r="C569"/>
    </row>
    <row r="570" spans="3:3" x14ac:dyDescent="0.15">
      <c r="C570"/>
    </row>
    <row r="571" spans="3:3" x14ac:dyDescent="0.15">
      <c r="C571"/>
    </row>
    <row r="572" spans="3:3" x14ac:dyDescent="0.15">
      <c r="C572"/>
    </row>
    <row r="573" spans="3:3" x14ac:dyDescent="0.15">
      <c r="C573"/>
    </row>
    <row r="574" spans="3:3" x14ac:dyDescent="0.15">
      <c r="C574"/>
    </row>
    <row r="575" spans="3:3" x14ac:dyDescent="0.15">
      <c r="C575"/>
    </row>
    <row r="576" spans="3:3" x14ac:dyDescent="0.15">
      <c r="C576"/>
    </row>
    <row r="577" spans="3:3" x14ac:dyDescent="0.15">
      <c r="C577"/>
    </row>
    <row r="578" spans="3:3" x14ac:dyDescent="0.15">
      <c r="C578"/>
    </row>
    <row r="579" spans="3:3" x14ac:dyDescent="0.15">
      <c r="C579"/>
    </row>
    <row r="580" spans="3:3" x14ac:dyDescent="0.15">
      <c r="C580"/>
    </row>
    <row r="581" spans="3:3" x14ac:dyDescent="0.15">
      <c r="C581"/>
    </row>
    <row r="582" spans="3:3" x14ac:dyDescent="0.15">
      <c r="C582"/>
    </row>
    <row r="583" spans="3:3" x14ac:dyDescent="0.15">
      <c r="C583"/>
    </row>
    <row r="584" spans="3:3" x14ac:dyDescent="0.15">
      <c r="C584"/>
    </row>
    <row r="585" spans="3:3" x14ac:dyDescent="0.15">
      <c r="C585"/>
    </row>
    <row r="586" spans="3:3" x14ac:dyDescent="0.15">
      <c r="C586"/>
    </row>
    <row r="587" spans="3:3" x14ac:dyDescent="0.15">
      <c r="C587"/>
    </row>
    <row r="588" spans="3:3" x14ac:dyDescent="0.15">
      <c r="C588"/>
    </row>
    <row r="589" spans="3:3" x14ac:dyDescent="0.15">
      <c r="C589"/>
    </row>
    <row r="590" spans="3:3" x14ac:dyDescent="0.15">
      <c r="C590"/>
    </row>
    <row r="591" spans="3:3" x14ac:dyDescent="0.15">
      <c r="C591"/>
    </row>
    <row r="592" spans="3:3" x14ac:dyDescent="0.15">
      <c r="C592"/>
    </row>
    <row r="593" spans="3:3" x14ac:dyDescent="0.15">
      <c r="C593"/>
    </row>
    <row r="594" spans="3:3" x14ac:dyDescent="0.15">
      <c r="C594"/>
    </row>
    <row r="595" spans="3:3" x14ac:dyDescent="0.15">
      <c r="C595"/>
    </row>
    <row r="596" spans="3:3" x14ac:dyDescent="0.15">
      <c r="C596"/>
    </row>
    <row r="597" spans="3:3" x14ac:dyDescent="0.15">
      <c r="C597"/>
    </row>
    <row r="598" spans="3:3" x14ac:dyDescent="0.15">
      <c r="C598"/>
    </row>
    <row r="599" spans="3:3" x14ac:dyDescent="0.15">
      <c r="C599"/>
    </row>
    <row r="600" spans="3:3" x14ac:dyDescent="0.15">
      <c r="C600"/>
    </row>
    <row r="601" spans="3:3" x14ac:dyDescent="0.15">
      <c r="C601"/>
    </row>
    <row r="602" spans="3:3" x14ac:dyDescent="0.15">
      <c r="C602"/>
    </row>
    <row r="603" spans="3:3" x14ac:dyDescent="0.15">
      <c r="C603"/>
    </row>
    <row r="604" spans="3:3" x14ac:dyDescent="0.15">
      <c r="C604"/>
    </row>
    <row r="605" spans="3:3" x14ac:dyDescent="0.15">
      <c r="C605"/>
    </row>
    <row r="606" spans="3:3" x14ac:dyDescent="0.15">
      <c r="C606"/>
    </row>
    <row r="607" spans="3:3" x14ac:dyDescent="0.15">
      <c r="C607"/>
    </row>
    <row r="608" spans="3:3" x14ac:dyDescent="0.15">
      <c r="C608"/>
    </row>
    <row r="609" spans="3:3" x14ac:dyDescent="0.15">
      <c r="C609"/>
    </row>
    <row r="610" spans="3:3" x14ac:dyDescent="0.15">
      <c r="C610"/>
    </row>
    <row r="611" spans="3:3" x14ac:dyDescent="0.15">
      <c r="C611"/>
    </row>
    <row r="612" spans="3:3" x14ac:dyDescent="0.15">
      <c r="C612"/>
    </row>
    <row r="613" spans="3:3" x14ac:dyDescent="0.15">
      <c r="C613"/>
    </row>
    <row r="614" spans="3:3" x14ac:dyDescent="0.15">
      <c r="C614"/>
    </row>
    <row r="615" spans="3:3" x14ac:dyDescent="0.15">
      <c r="C615"/>
    </row>
    <row r="616" spans="3:3" x14ac:dyDescent="0.15">
      <c r="C616"/>
    </row>
    <row r="617" spans="3:3" x14ac:dyDescent="0.15">
      <c r="C617"/>
    </row>
    <row r="618" spans="3:3" x14ac:dyDescent="0.15">
      <c r="C618"/>
    </row>
    <row r="619" spans="3:3" x14ac:dyDescent="0.15">
      <c r="C619"/>
    </row>
    <row r="620" spans="3:3" x14ac:dyDescent="0.15">
      <c r="C620"/>
    </row>
    <row r="621" spans="3:3" x14ac:dyDescent="0.15">
      <c r="C621"/>
    </row>
    <row r="622" spans="3:3" x14ac:dyDescent="0.15">
      <c r="C622"/>
    </row>
    <row r="623" spans="3:3" x14ac:dyDescent="0.15">
      <c r="C623"/>
    </row>
    <row r="624" spans="3:3" x14ac:dyDescent="0.15">
      <c r="C624"/>
    </row>
    <row r="625" spans="3:3" x14ac:dyDescent="0.15">
      <c r="C625"/>
    </row>
    <row r="626" spans="3:3" x14ac:dyDescent="0.15">
      <c r="C626"/>
    </row>
    <row r="627" spans="3:3" x14ac:dyDescent="0.15">
      <c r="C627"/>
    </row>
    <row r="628" spans="3:3" x14ac:dyDescent="0.15">
      <c r="C628"/>
    </row>
    <row r="629" spans="3:3" x14ac:dyDescent="0.15">
      <c r="C629"/>
    </row>
    <row r="630" spans="3:3" x14ac:dyDescent="0.15">
      <c r="C630"/>
    </row>
    <row r="631" spans="3:3" x14ac:dyDescent="0.15">
      <c r="C631"/>
    </row>
    <row r="632" spans="3:3" x14ac:dyDescent="0.15">
      <c r="C632"/>
    </row>
    <row r="633" spans="3:3" x14ac:dyDescent="0.15">
      <c r="C633"/>
    </row>
    <row r="634" spans="3:3" x14ac:dyDescent="0.15">
      <c r="C634"/>
    </row>
    <row r="635" spans="3:3" x14ac:dyDescent="0.15">
      <c r="C635"/>
    </row>
    <row r="636" spans="3:3" x14ac:dyDescent="0.15">
      <c r="C636"/>
    </row>
    <row r="637" spans="3:3" x14ac:dyDescent="0.15">
      <c r="C637"/>
    </row>
    <row r="638" spans="3:3" x14ac:dyDescent="0.15">
      <c r="C638"/>
    </row>
    <row r="639" spans="3:3" x14ac:dyDescent="0.15">
      <c r="C639"/>
    </row>
    <row r="640" spans="3:3" x14ac:dyDescent="0.15">
      <c r="C640"/>
    </row>
    <row r="641" spans="3:3" x14ac:dyDescent="0.15">
      <c r="C641"/>
    </row>
    <row r="642" spans="3:3" x14ac:dyDescent="0.15">
      <c r="C642"/>
    </row>
    <row r="643" spans="3:3" x14ac:dyDescent="0.15">
      <c r="C643"/>
    </row>
    <row r="644" spans="3:3" x14ac:dyDescent="0.15">
      <c r="C644"/>
    </row>
    <row r="645" spans="3:3" x14ac:dyDescent="0.15">
      <c r="C645"/>
    </row>
    <row r="646" spans="3:3" x14ac:dyDescent="0.15">
      <c r="C646"/>
    </row>
    <row r="647" spans="3:3" x14ac:dyDescent="0.15">
      <c r="C647"/>
    </row>
    <row r="648" spans="3:3" x14ac:dyDescent="0.15">
      <c r="C648"/>
    </row>
    <row r="649" spans="3:3" x14ac:dyDescent="0.15">
      <c r="C649"/>
    </row>
    <row r="650" spans="3:3" x14ac:dyDescent="0.15">
      <c r="C650"/>
    </row>
    <row r="651" spans="3:3" x14ac:dyDescent="0.15">
      <c r="C651"/>
    </row>
    <row r="652" spans="3:3" x14ac:dyDescent="0.15">
      <c r="C652"/>
    </row>
    <row r="653" spans="3:3" x14ac:dyDescent="0.15">
      <c r="C653"/>
    </row>
    <row r="654" spans="3:3" x14ac:dyDescent="0.15">
      <c r="C654"/>
    </row>
    <row r="655" spans="3:3" x14ac:dyDescent="0.15">
      <c r="C655"/>
    </row>
    <row r="656" spans="3:3" x14ac:dyDescent="0.15">
      <c r="C656"/>
    </row>
    <row r="657" spans="3:3" x14ac:dyDescent="0.15">
      <c r="C657"/>
    </row>
    <row r="658" spans="3:3" x14ac:dyDescent="0.15">
      <c r="C658"/>
    </row>
    <row r="659" spans="3:3" x14ac:dyDescent="0.15">
      <c r="C659"/>
    </row>
    <row r="660" spans="3:3" x14ac:dyDescent="0.15">
      <c r="C660"/>
    </row>
    <row r="661" spans="3:3" x14ac:dyDescent="0.15">
      <c r="C661"/>
    </row>
    <row r="662" spans="3:3" x14ac:dyDescent="0.15">
      <c r="C662"/>
    </row>
    <row r="663" spans="3:3" x14ac:dyDescent="0.15">
      <c r="C663"/>
    </row>
    <row r="664" spans="3:3" x14ac:dyDescent="0.15">
      <c r="C664"/>
    </row>
    <row r="665" spans="3:3" x14ac:dyDescent="0.15">
      <c r="C665"/>
    </row>
    <row r="666" spans="3:3" x14ac:dyDescent="0.15">
      <c r="C666"/>
    </row>
    <row r="667" spans="3:3" x14ac:dyDescent="0.15">
      <c r="C667"/>
    </row>
    <row r="668" spans="3:3" x14ac:dyDescent="0.15">
      <c r="C668"/>
    </row>
    <row r="669" spans="3:3" x14ac:dyDescent="0.15">
      <c r="C669"/>
    </row>
    <row r="670" spans="3:3" x14ac:dyDescent="0.15">
      <c r="C670"/>
    </row>
    <row r="671" spans="3:3" x14ac:dyDescent="0.15">
      <c r="C671"/>
    </row>
    <row r="672" spans="3:3" x14ac:dyDescent="0.15">
      <c r="C672"/>
    </row>
    <row r="673" spans="3:3" x14ac:dyDescent="0.15">
      <c r="C673"/>
    </row>
    <row r="674" spans="3:3" x14ac:dyDescent="0.15">
      <c r="C674"/>
    </row>
    <row r="675" spans="3:3" x14ac:dyDescent="0.15">
      <c r="C675"/>
    </row>
    <row r="676" spans="3:3" x14ac:dyDescent="0.15">
      <c r="C676"/>
    </row>
    <row r="677" spans="3:3" x14ac:dyDescent="0.15">
      <c r="C677"/>
    </row>
    <row r="678" spans="3:3" x14ac:dyDescent="0.15">
      <c r="C678"/>
    </row>
    <row r="679" spans="3:3" x14ac:dyDescent="0.15">
      <c r="C679"/>
    </row>
    <row r="680" spans="3:3" x14ac:dyDescent="0.15">
      <c r="C680"/>
    </row>
    <row r="681" spans="3:3" x14ac:dyDescent="0.15">
      <c r="C681"/>
    </row>
    <row r="682" spans="3:3" x14ac:dyDescent="0.15">
      <c r="C682"/>
    </row>
    <row r="683" spans="3:3" x14ac:dyDescent="0.15">
      <c r="C683"/>
    </row>
    <row r="684" spans="3:3" x14ac:dyDescent="0.15">
      <c r="C684"/>
    </row>
    <row r="685" spans="3:3" x14ac:dyDescent="0.15">
      <c r="C685"/>
    </row>
    <row r="686" spans="3:3" x14ac:dyDescent="0.15">
      <c r="C686"/>
    </row>
    <row r="687" spans="3:3" x14ac:dyDescent="0.15">
      <c r="C687"/>
    </row>
    <row r="688" spans="3:3" x14ac:dyDescent="0.15">
      <c r="C688"/>
    </row>
    <row r="689" spans="3:3" x14ac:dyDescent="0.15">
      <c r="C689"/>
    </row>
    <row r="690" spans="3:3" x14ac:dyDescent="0.15">
      <c r="C690"/>
    </row>
    <row r="691" spans="3:3" x14ac:dyDescent="0.15">
      <c r="C691"/>
    </row>
    <row r="692" spans="3:3" x14ac:dyDescent="0.15">
      <c r="C692"/>
    </row>
    <row r="693" spans="3:3" x14ac:dyDescent="0.15">
      <c r="C693"/>
    </row>
    <row r="694" spans="3:3" x14ac:dyDescent="0.15">
      <c r="C694"/>
    </row>
    <row r="695" spans="3:3" x14ac:dyDescent="0.15">
      <c r="C695"/>
    </row>
    <row r="696" spans="3:3" x14ac:dyDescent="0.15">
      <c r="C696"/>
    </row>
    <row r="697" spans="3:3" x14ac:dyDescent="0.15">
      <c r="C697"/>
    </row>
    <row r="698" spans="3:3" x14ac:dyDescent="0.15">
      <c r="C698"/>
    </row>
    <row r="699" spans="3:3" x14ac:dyDescent="0.15">
      <c r="C699"/>
    </row>
    <row r="700" spans="3:3" x14ac:dyDescent="0.15">
      <c r="C700"/>
    </row>
    <row r="701" spans="3:3" x14ac:dyDescent="0.15">
      <c r="C701"/>
    </row>
    <row r="702" spans="3:3" x14ac:dyDescent="0.15">
      <c r="C702"/>
    </row>
    <row r="703" spans="3:3" x14ac:dyDescent="0.15">
      <c r="C703"/>
    </row>
    <row r="704" spans="3:3" x14ac:dyDescent="0.15">
      <c r="C704"/>
    </row>
    <row r="705" spans="3:3" x14ac:dyDescent="0.15">
      <c r="C705"/>
    </row>
    <row r="706" spans="3:3" x14ac:dyDescent="0.15">
      <c r="C706"/>
    </row>
    <row r="707" spans="3:3" x14ac:dyDescent="0.15">
      <c r="C707"/>
    </row>
    <row r="708" spans="3:3" x14ac:dyDescent="0.15">
      <c r="C708"/>
    </row>
    <row r="709" spans="3:3" x14ac:dyDescent="0.15">
      <c r="C709"/>
    </row>
    <row r="710" spans="3:3" x14ac:dyDescent="0.15">
      <c r="C710"/>
    </row>
    <row r="711" spans="3:3" x14ac:dyDescent="0.15">
      <c r="C711"/>
    </row>
    <row r="712" spans="3:3" x14ac:dyDescent="0.15">
      <c r="C712"/>
    </row>
    <row r="713" spans="3:3" x14ac:dyDescent="0.15">
      <c r="C713"/>
    </row>
    <row r="714" spans="3:3" x14ac:dyDescent="0.15">
      <c r="C714"/>
    </row>
    <row r="715" spans="3:3" x14ac:dyDescent="0.15">
      <c r="C715"/>
    </row>
    <row r="716" spans="3:3" x14ac:dyDescent="0.15">
      <c r="C716"/>
    </row>
    <row r="717" spans="3:3" x14ac:dyDescent="0.15">
      <c r="C717"/>
    </row>
    <row r="718" spans="3:3" x14ac:dyDescent="0.15">
      <c r="C718"/>
    </row>
    <row r="719" spans="3:3" x14ac:dyDescent="0.15">
      <c r="C719"/>
    </row>
    <row r="720" spans="3:3" x14ac:dyDescent="0.15">
      <c r="C720"/>
    </row>
    <row r="721" spans="3:3" x14ac:dyDescent="0.15">
      <c r="C721"/>
    </row>
    <row r="722" spans="3:3" x14ac:dyDescent="0.15">
      <c r="C722"/>
    </row>
    <row r="723" spans="3:3" x14ac:dyDescent="0.15">
      <c r="C723"/>
    </row>
    <row r="724" spans="3:3" x14ac:dyDescent="0.15">
      <c r="C724"/>
    </row>
    <row r="725" spans="3:3" x14ac:dyDescent="0.15">
      <c r="C725"/>
    </row>
    <row r="726" spans="3:3" x14ac:dyDescent="0.15">
      <c r="C726"/>
    </row>
    <row r="727" spans="3:3" x14ac:dyDescent="0.15">
      <c r="C727"/>
    </row>
    <row r="728" spans="3:3" x14ac:dyDescent="0.15">
      <c r="C728"/>
    </row>
    <row r="729" spans="3:3" x14ac:dyDescent="0.15">
      <c r="C729"/>
    </row>
    <row r="730" spans="3:3" x14ac:dyDescent="0.15">
      <c r="C730"/>
    </row>
    <row r="731" spans="3:3" x14ac:dyDescent="0.15">
      <c r="C731"/>
    </row>
    <row r="732" spans="3:3" x14ac:dyDescent="0.15">
      <c r="C732"/>
    </row>
    <row r="733" spans="3:3" x14ac:dyDescent="0.15">
      <c r="C733"/>
    </row>
    <row r="734" spans="3:3" x14ac:dyDescent="0.15">
      <c r="C734"/>
    </row>
    <row r="735" spans="3:3" x14ac:dyDescent="0.15">
      <c r="C735"/>
    </row>
    <row r="736" spans="3:3" x14ac:dyDescent="0.15">
      <c r="C736"/>
    </row>
    <row r="737" spans="3:3" x14ac:dyDescent="0.15">
      <c r="C737"/>
    </row>
    <row r="738" spans="3:3" x14ac:dyDescent="0.15">
      <c r="C738"/>
    </row>
    <row r="739" spans="3:3" x14ac:dyDescent="0.15">
      <c r="C739"/>
    </row>
    <row r="740" spans="3:3" x14ac:dyDescent="0.15">
      <c r="C740"/>
    </row>
    <row r="741" spans="3:3" x14ac:dyDescent="0.15">
      <c r="C741"/>
    </row>
    <row r="742" spans="3:3" x14ac:dyDescent="0.15">
      <c r="C742"/>
    </row>
    <row r="743" spans="3:3" x14ac:dyDescent="0.15">
      <c r="C743"/>
    </row>
    <row r="744" spans="3:3" x14ac:dyDescent="0.15">
      <c r="C744"/>
    </row>
    <row r="745" spans="3:3" x14ac:dyDescent="0.15">
      <c r="C745"/>
    </row>
    <row r="746" spans="3:3" x14ac:dyDescent="0.15">
      <c r="C746"/>
    </row>
    <row r="747" spans="3:3" x14ac:dyDescent="0.15">
      <c r="C747"/>
    </row>
    <row r="748" spans="3:3" x14ac:dyDescent="0.15">
      <c r="C748"/>
    </row>
    <row r="749" spans="3:3" x14ac:dyDescent="0.15">
      <c r="C749"/>
    </row>
    <row r="750" spans="3:3" x14ac:dyDescent="0.15">
      <c r="C750"/>
    </row>
    <row r="751" spans="3:3" x14ac:dyDescent="0.15">
      <c r="C751"/>
    </row>
    <row r="752" spans="3:3" x14ac:dyDescent="0.15">
      <c r="C752"/>
    </row>
    <row r="753" spans="3:3" x14ac:dyDescent="0.15">
      <c r="C753"/>
    </row>
    <row r="754" spans="3:3" x14ac:dyDescent="0.15">
      <c r="C754"/>
    </row>
    <row r="755" spans="3:3" x14ac:dyDescent="0.15">
      <c r="C755"/>
    </row>
    <row r="756" spans="3:3" x14ac:dyDescent="0.15">
      <c r="C756"/>
    </row>
    <row r="757" spans="3:3" x14ac:dyDescent="0.15">
      <c r="C757"/>
    </row>
    <row r="758" spans="3:3" x14ac:dyDescent="0.15">
      <c r="C758"/>
    </row>
    <row r="759" spans="3:3" x14ac:dyDescent="0.15">
      <c r="C759"/>
    </row>
    <row r="760" spans="3:3" x14ac:dyDescent="0.15">
      <c r="C760"/>
    </row>
    <row r="761" spans="3:3" x14ac:dyDescent="0.15">
      <c r="C761"/>
    </row>
    <row r="762" spans="3:3" x14ac:dyDescent="0.15">
      <c r="C762"/>
    </row>
    <row r="763" spans="3:3" x14ac:dyDescent="0.15">
      <c r="C763"/>
    </row>
    <row r="764" spans="3:3" x14ac:dyDescent="0.15">
      <c r="C764"/>
    </row>
    <row r="765" spans="3:3" x14ac:dyDescent="0.15">
      <c r="C765"/>
    </row>
    <row r="766" spans="3:3" x14ac:dyDescent="0.15">
      <c r="C766"/>
    </row>
    <row r="767" spans="3:3" x14ac:dyDescent="0.15">
      <c r="C767"/>
    </row>
    <row r="768" spans="3:3" x14ac:dyDescent="0.15">
      <c r="C768"/>
    </row>
    <row r="769" spans="3:3" x14ac:dyDescent="0.15">
      <c r="C769"/>
    </row>
    <row r="770" spans="3:3" x14ac:dyDescent="0.15">
      <c r="C770"/>
    </row>
    <row r="771" spans="3:3" x14ac:dyDescent="0.15">
      <c r="C771"/>
    </row>
    <row r="772" spans="3:3" x14ac:dyDescent="0.15">
      <c r="C772"/>
    </row>
    <row r="773" spans="3:3" x14ac:dyDescent="0.15">
      <c r="C773"/>
    </row>
    <row r="774" spans="3:3" x14ac:dyDescent="0.15">
      <c r="C774"/>
    </row>
    <row r="775" spans="3:3" x14ac:dyDescent="0.15">
      <c r="C775"/>
    </row>
    <row r="776" spans="3:3" x14ac:dyDescent="0.15">
      <c r="C776"/>
    </row>
    <row r="777" spans="3:3" x14ac:dyDescent="0.15">
      <c r="C777"/>
    </row>
    <row r="778" spans="3:3" x14ac:dyDescent="0.15">
      <c r="C778"/>
    </row>
    <row r="779" spans="3:3" x14ac:dyDescent="0.15">
      <c r="C779"/>
    </row>
    <row r="780" spans="3:3" x14ac:dyDescent="0.15">
      <c r="C780"/>
    </row>
    <row r="781" spans="3:3" x14ac:dyDescent="0.15">
      <c r="C781"/>
    </row>
    <row r="782" spans="3:3" x14ac:dyDescent="0.15">
      <c r="C782"/>
    </row>
    <row r="783" spans="3:3" x14ac:dyDescent="0.15">
      <c r="C783"/>
    </row>
    <row r="784" spans="3:3" x14ac:dyDescent="0.15">
      <c r="C784"/>
    </row>
    <row r="785" spans="3:3" x14ac:dyDescent="0.15">
      <c r="C785"/>
    </row>
    <row r="786" spans="3:3" x14ac:dyDescent="0.15">
      <c r="C786"/>
    </row>
    <row r="787" spans="3:3" x14ac:dyDescent="0.15">
      <c r="C787"/>
    </row>
    <row r="788" spans="3:3" x14ac:dyDescent="0.15">
      <c r="C788"/>
    </row>
    <row r="789" spans="3:3" x14ac:dyDescent="0.15">
      <c r="C789"/>
    </row>
    <row r="790" spans="3:3" x14ac:dyDescent="0.15">
      <c r="C790"/>
    </row>
    <row r="791" spans="3:3" x14ac:dyDescent="0.15">
      <c r="C791"/>
    </row>
    <row r="792" spans="3:3" x14ac:dyDescent="0.15">
      <c r="C792"/>
    </row>
    <row r="793" spans="3:3" x14ac:dyDescent="0.15">
      <c r="C793"/>
    </row>
    <row r="794" spans="3:3" x14ac:dyDescent="0.15">
      <c r="C794"/>
    </row>
    <row r="795" spans="3:3" x14ac:dyDescent="0.15">
      <c r="C795"/>
    </row>
    <row r="796" spans="3:3" x14ac:dyDescent="0.15">
      <c r="C796"/>
    </row>
    <row r="797" spans="3:3" x14ac:dyDescent="0.15">
      <c r="C797"/>
    </row>
    <row r="798" spans="3:3" x14ac:dyDescent="0.15">
      <c r="C798"/>
    </row>
    <row r="799" spans="3:3" x14ac:dyDescent="0.15">
      <c r="C799"/>
    </row>
    <row r="800" spans="3:3" x14ac:dyDescent="0.15">
      <c r="C800"/>
    </row>
    <row r="801" spans="3:3" x14ac:dyDescent="0.15">
      <c r="C801"/>
    </row>
    <row r="802" spans="3:3" x14ac:dyDescent="0.15">
      <c r="C802"/>
    </row>
    <row r="803" spans="3:3" x14ac:dyDescent="0.15">
      <c r="C803"/>
    </row>
    <row r="804" spans="3:3" x14ac:dyDescent="0.15">
      <c r="C804"/>
    </row>
    <row r="805" spans="3:3" x14ac:dyDescent="0.15">
      <c r="C805"/>
    </row>
    <row r="806" spans="3:3" x14ac:dyDescent="0.15">
      <c r="C806"/>
    </row>
    <row r="807" spans="3:3" x14ac:dyDescent="0.15">
      <c r="C807"/>
    </row>
    <row r="808" spans="3:3" x14ac:dyDescent="0.15">
      <c r="C808"/>
    </row>
    <row r="809" spans="3:3" x14ac:dyDescent="0.15">
      <c r="C809"/>
    </row>
    <row r="810" spans="3:3" x14ac:dyDescent="0.15">
      <c r="C810"/>
    </row>
    <row r="811" spans="3:3" x14ac:dyDescent="0.15">
      <c r="C811"/>
    </row>
    <row r="812" spans="3:3" x14ac:dyDescent="0.15">
      <c r="C812"/>
    </row>
    <row r="813" spans="3:3" x14ac:dyDescent="0.15">
      <c r="C813"/>
    </row>
    <row r="814" spans="3:3" x14ac:dyDescent="0.15">
      <c r="C814"/>
    </row>
    <row r="815" spans="3:3" x14ac:dyDescent="0.15">
      <c r="C815"/>
    </row>
    <row r="816" spans="3:3" x14ac:dyDescent="0.15">
      <c r="C816"/>
    </row>
    <row r="817" spans="3:3" x14ac:dyDescent="0.15">
      <c r="C817"/>
    </row>
    <row r="818" spans="3:3" x14ac:dyDescent="0.15">
      <c r="C818"/>
    </row>
    <row r="819" spans="3:3" x14ac:dyDescent="0.15">
      <c r="C819"/>
    </row>
    <row r="820" spans="3:3" x14ac:dyDescent="0.15">
      <c r="C820"/>
    </row>
    <row r="821" spans="3:3" x14ac:dyDescent="0.15">
      <c r="C821"/>
    </row>
    <row r="822" spans="3:3" x14ac:dyDescent="0.15">
      <c r="C822"/>
    </row>
    <row r="823" spans="3:3" x14ac:dyDescent="0.15">
      <c r="C823"/>
    </row>
    <row r="824" spans="3:3" x14ac:dyDescent="0.15">
      <c r="C824"/>
    </row>
    <row r="825" spans="3:3" x14ac:dyDescent="0.15">
      <c r="C825"/>
    </row>
    <row r="826" spans="3:3" x14ac:dyDescent="0.15">
      <c r="C826"/>
    </row>
    <row r="827" spans="3:3" x14ac:dyDescent="0.15">
      <c r="C827"/>
    </row>
    <row r="828" spans="3:3" x14ac:dyDescent="0.15">
      <c r="C828"/>
    </row>
    <row r="829" spans="3:3" x14ac:dyDescent="0.15">
      <c r="C829"/>
    </row>
    <row r="830" spans="3:3" x14ac:dyDescent="0.15">
      <c r="C830"/>
    </row>
    <row r="831" spans="3:3" x14ac:dyDescent="0.15">
      <c r="C831"/>
    </row>
    <row r="832" spans="3:3" x14ac:dyDescent="0.15">
      <c r="C832"/>
    </row>
    <row r="833" spans="3:3" x14ac:dyDescent="0.15">
      <c r="C833"/>
    </row>
    <row r="834" spans="3:3" x14ac:dyDescent="0.15">
      <c r="C834"/>
    </row>
    <row r="835" spans="3:3" x14ac:dyDescent="0.15">
      <c r="C835"/>
    </row>
    <row r="836" spans="3:3" x14ac:dyDescent="0.15">
      <c r="C836"/>
    </row>
    <row r="837" spans="3:3" x14ac:dyDescent="0.15">
      <c r="C837"/>
    </row>
    <row r="838" spans="3:3" x14ac:dyDescent="0.15">
      <c r="C838"/>
    </row>
    <row r="839" spans="3:3" x14ac:dyDescent="0.15">
      <c r="C839"/>
    </row>
    <row r="840" spans="3:3" x14ac:dyDescent="0.15">
      <c r="C840"/>
    </row>
    <row r="841" spans="3:3" x14ac:dyDescent="0.15">
      <c r="C841"/>
    </row>
    <row r="842" spans="3:3" x14ac:dyDescent="0.15">
      <c r="C842"/>
    </row>
    <row r="843" spans="3:3" x14ac:dyDescent="0.15">
      <c r="C843"/>
    </row>
    <row r="844" spans="3:3" x14ac:dyDescent="0.15">
      <c r="C844"/>
    </row>
    <row r="845" spans="3:3" x14ac:dyDescent="0.15">
      <c r="C845"/>
    </row>
    <row r="846" spans="3:3" x14ac:dyDescent="0.15">
      <c r="C846"/>
    </row>
    <row r="847" spans="3:3" x14ac:dyDescent="0.15">
      <c r="C847"/>
    </row>
    <row r="848" spans="3:3" x14ac:dyDescent="0.15">
      <c r="C848"/>
    </row>
    <row r="849" spans="3:3" x14ac:dyDescent="0.15">
      <c r="C849"/>
    </row>
    <row r="850" spans="3:3" x14ac:dyDescent="0.15">
      <c r="C850"/>
    </row>
    <row r="851" spans="3:3" x14ac:dyDescent="0.15">
      <c r="C851"/>
    </row>
    <row r="852" spans="3:3" x14ac:dyDescent="0.15">
      <c r="C852"/>
    </row>
    <row r="853" spans="3:3" x14ac:dyDescent="0.15">
      <c r="C853"/>
    </row>
    <row r="854" spans="3:3" x14ac:dyDescent="0.15">
      <c r="C854"/>
    </row>
    <row r="855" spans="3:3" x14ac:dyDescent="0.15">
      <c r="C855"/>
    </row>
    <row r="856" spans="3:3" x14ac:dyDescent="0.15">
      <c r="C856"/>
    </row>
    <row r="857" spans="3:3" x14ac:dyDescent="0.15">
      <c r="C857"/>
    </row>
    <row r="858" spans="3:3" x14ac:dyDescent="0.15">
      <c r="C858"/>
    </row>
    <row r="859" spans="3:3" x14ac:dyDescent="0.15">
      <c r="C859"/>
    </row>
    <row r="860" spans="3:3" x14ac:dyDescent="0.15">
      <c r="C860"/>
    </row>
    <row r="861" spans="3:3" x14ac:dyDescent="0.15">
      <c r="C861"/>
    </row>
    <row r="862" spans="3:3" x14ac:dyDescent="0.15">
      <c r="C862"/>
    </row>
    <row r="863" spans="3:3" x14ac:dyDescent="0.15">
      <c r="C863"/>
    </row>
    <row r="864" spans="3:3" x14ac:dyDescent="0.15">
      <c r="C864"/>
    </row>
    <row r="865" spans="3:3" x14ac:dyDescent="0.15">
      <c r="C865"/>
    </row>
    <row r="866" spans="3:3" x14ac:dyDescent="0.15">
      <c r="C866"/>
    </row>
    <row r="867" spans="3:3" x14ac:dyDescent="0.15">
      <c r="C867"/>
    </row>
    <row r="868" spans="3:3" x14ac:dyDescent="0.15">
      <c r="C868"/>
    </row>
    <row r="869" spans="3:3" x14ac:dyDescent="0.15">
      <c r="C869"/>
    </row>
    <row r="870" spans="3:3" x14ac:dyDescent="0.15">
      <c r="C870"/>
    </row>
    <row r="871" spans="3:3" x14ac:dyDescent="0.15">
      <c r="C871"/>
    </row>
    <row r="872" spans="3:3" x14ac:dyDescent="0.15">
      <c r="C872"/>
    </row>
    <row r="873" spans="3:3" x14ac:dyDescent="0.15">
      <c r="C873"/>
    </row>
    <row r="874" spans="3:3" x14ac:dyDescent="0.15">
      <c r="C874"/>
    </row>
    <row r="875" spans="3:3" x14ac:dyDescent="0.15">
      <c r="C875"/>
    </row>
    <row r="876" spans="3:3" x14ac:dyDescent="0.15">
      <c r="C876"/>
    </row>
    <row r="877" spans="3:3" x14ac:dyDescent="0.15">
      <c r="C877"/>
    </row>
    <row r="878" spans="3:3" x14ac:dyDescent="0.15">
      <c r="C878"/>
    </row>
    <row r="879" spans="3:3" x14ac:dyDescent="0.15">
      <c r="C879"/>
    </row>
    <row r="880" spans="3:3" x14ac:dyDescent="0.15">
      <c r="C880"/>
    </row>
    <row r="881" spans="3:3" x14ac:dyDescent="0.15">
      <c r="C881"/>
    </row>
    <row r="882" spans="3:3" x14ac:dyDescent="0.15">
      <c r="C882"/>
    </row>
    <row r="883" spans="3:3" x14ac:dyDescent="0.15">
      <c r="C883"/>
    </row>
    <row r="884" spans="3:3" x14ac:dyDescent="0.15">
      <c r="C884"/>
    </row>
    <row r="885" spans="3:3" x14ac:dyDescent="0.15">
      <c r="C885"/>
    </row>
    <row r="886" spans="3:3" x14ac:dyDescent="0.15">
      <c r="C886"/>
    </row>
    <row r="887" spans="3:3" x14ac:dyDescent="0.15">
      <c r="C887"/>
    </row>
    <row r="888" spans="3:3" x14ac:dyDescent="0.15">
      <c r="C888"/>
    </row>
    <row r="889" spans="3:3" x14ac:dyDescent="0.15">
      <c r="C889"/>
    </row>
    <row r="890" spans="3:3" x14ac:dyDescent="0.15">
      <c r="C890"/>
    </row>
    <row r="891" spans="3:3" x14ac:dyDescent="0.15">
      <c r="C891"/>
    </row>
    <row r="892" spans="3:3" x14ac:dyDescent="0.15">
      <c r="C892"/>
    </row>
    <row r="893" spans="3:3" x14ac:dyDescent="0.15">
      <c r="C893"/>
    </row>
    <row r="894" spans="3:3" x14ac:dyDescent="0.15">
      <c r="C894"/>
    </row>
    <row r="895" spans="3:3" x14ac:dyDescent="0.15">
      <c r="C895"/>
    </row>
    <row r="896" spans="3:3" x14ac:dyDescent="0.15">
      <c r="C896"/>
    </row>
    <row r="897" spans="3:3" x14ac:dyDescent="0.15">
      <c r="C897"/>
    </row>
    <row r="898" spans="3:3" x14ac:dyDescent="0.15">
      <c r="C898"/>
    </row>
    <row r="899" spans="3:3" x14ac:dyDescent="0.15">
      <c r="C899"/>
    </row>
    <row r="900" spans="3:3" x14ac:dyDescent="0.15">
      <c r="C900"/>
    </row>
    <row r="901" spans="3:3" x14ac:dyDescent="0.15">
      <c r="C901"/>
    </row>
    <row r="902" spans="3:3" x14ac:dyDescent="0.15">
      <c r="C902"/>
    </row>
    <row r="903" spans="3:3" x14ac:dyDescent="0.15">
      <c r="C903"/>
    </row>
    <row r="904" spans="3:3" x14ac:dyDescent="0.15">
      <c r="C904"/>
    </row>
    <row r="905" spans="3:3" x14ac:dyDescent="0.15">
      <c r="C905"/>
    </row>
    <row r="906" spans="3:3" x14ac:dyDescent="0.15">
      <c r="C906"/>
    </row>
    <row r="907" spans="3:3" x14ac:dyDescent="0.15">
      <c r="C907"/>
    </row>
    <row r="908" spans="3:3" x14ac:dyDescent="0.15">
      <c r="C908"/>
    </row>
    <row r="909" spans="3:3" x14ac:dyDescent="0.15">
      <c r="C909"/>
    </row>
    <row r="910" spans="3:3" x14ac:dyDescent="0.15">
      <c r="C910"/>
    </row>
    <row r="911" spans="3:3" x14ac:dyDescent="0.15">
      <c r="C911"/>
    </row>
    <row r="912" spans="3:3" x14ac:dyDescent="0.15">
      <c r="C912"/>
    </row>
    <row r="913" spans="3:3" x14ac:dyDescent="0.15">
      <c r="C913"/>
    </row>
    <row r="914" spans="3:3" x14ac:dyDescent="0.15">
      <c r="C914"/>
    </row>
    <row r="915" spans="3:3" x14ac:dyDescent="0.15">
      <c r="C915"/>
    </row>
    <row r="916" spans="3:3" x14ac:dyDescent="0.15">
      <c r="C916"/>
    </row>
    <row r="917" spans="3:3" x14ac:dyDescent="0.15">
      <c r="C917"/>
    </row>
    <row r="918" spans="3:3" x14ac:dyDescent="0.15">
      <c r="C918"/>
    </row>
    <row r="919" spans="3:3" x14ac:dyDescent="0.15">
      <c r="C919"/>
    </row>
    <row r="920" spans="3:3" x14ac:dyDescent="0.15">
      <c r="C920"/>
    </row>
    <row r="921" spans="3:3" x14ac:dyDescent="0.15">
      <c r="C921"/>
    </row>
    <row r="922" spans="3:3" x14ac:dyDescent="0.15">
      <c r="C922"/>
    </row>
    <row r="923" spans="3:3" x14ac:dyDescent="0.15">
      <c r="C923"/>
    </row>
    <row r="924" spans="3:3" x14ac:dyDescent="0.15">
      <c r="C924"/>
    </row>
    <row r="925" spans="3:3" x14ac:dyDescent="0.15">
      <c r="C925"/>
    </row>
    <row r="926" spans="3:3" x14ac:dyDescent="0.15">
      <c r="C926"/>
    </row>
    <row r="927" spans="3:3" x14ac:dyDescent="0.15">
      <c r="C927"/>
    </row>
    <row r="928" spans="3:3" x14ac:dyDescent="0.15">
      <c r="C928"/>
    </row>
    <row r="929" spans="3:3" x14ac:dyDescent="0.15">
      <c r="C929"/>
    </row>
    <row r="930" spans="3:3" x14ac:dyDescent="0.15">
      <c r="C930"/>
    </row>
    <row r="931" spans="3:3" x14ac:dyDescent="0.15">
      <c r="C931"/>
    </row>
    <row r="932" spans="3:3" x14ac:dyDescent="0.15">
      <c r="C932"/>
    </row>
    <row r="933" spans="3:3" x14ac:dyDescent="0.15">
      <c r="C933"/>
    </row>
    <row r="934" spans="3:3" x14ac:dyDescent="0.15">
      <c r="C934"/>
    </row>
    <row r="935" spans="3:3" x14ac:dyDescent="0.15">
      <c r="C935"/>
    </row>
    <row r="936" spans="3:3" x14ac:dyDescent="0.15">
      <c r="C936"/>
    </row>
    <row r="937" spans="3:3" x14ac:dyDescent="0.15">
      <c r="C937"/>
    </row>
    <row r="938" spans="3:3" x14ac:dyDescent="0.15">
      <c r="C938"/>
    </row>
    <row r="939" spans="3:3" x14ac:dyDescent="0.15">
      <c r="C939"/>
    </row>
    <row r="940" spans="3:3" x14ac:dyDescent="0.15">
      <c r="C940"/>
    </row>
    <row r="941" spans="3:3" x14ac:dyDescent="0.15">
      <c r="C941"/>
    </row>
    <row r="942" spans="3:3" x14ac:dyDescent="0.15">
      <c r="C942"/>
    </row>
    <row r="943" spans="3:3" x14ac:dyDescent="0.15">
      <c r="C943"/>
    </row>
    <row r="944" spans="3:3" x14ac:dyDescent="0.15">
      <c r="C944"/>
    </row>
    <row r="945" spans="3:3" x14ac:dyDescent="0.15">
      <c r="C945"/>
    </row>
    <row r="946" spans="3:3" x14ac:dyDescent="0.15">
      <c r="C946"/>
    </row>
    <row r="947" spans="3:3" x14ac:dyDescent="0.15">
      <c r="C947"/>
    </row>
    <row r="948" spans="3:3" x14ac:dyDescent="0.15">
      <c r="C948"/>
    </row>
    <row r="949" spans="3:3" x14ac:dyDescent="0.15">
      <c r="C949"/>
    </row>
    <row r="950" spans="3:3" x14ac:dyDescent="0.15">
      <c r="C950"/>
    </row>
    <row r="951" spans="3:3" x14ac:dyDescent="0.15">
      <c r="C951"/>
    </row>
    <row r="952" spans="3:3" x14ac:dyDescent="0.15">
      <c r="C952"/>
    </row>
    <row r="953" spans="3:3" x14ac:dyDescent="0.15">
      <c r="C953"/>
    </row>
    <row r="954" spans="3:3" x14ac:dyDescent="0.15">
      <c r="C954"/>
    </row>
    <row r="955" spans="3:3" x14ac:dyDescent="0.15">
      <c r="C955"/>
    </row>
    <row r="956" spans="3:3" x14ac:dyDescent="0.15">
      <c r="C956"/>
    </row>
    <row r="957" spans="3:3" x14ac:dyDescent="0.15">
      <c r="C957"/>
    </row>
    <row r="958" spans="3:3" x14ac:dyDescent="0.15">
      <c r="C958"/>
    </row>
    <row r="959" spans="3:3" x14ac:dyDescent="0.15">
      <c r="C959"/>
    </row>
    <row r="960" spans="3:3" x14ac:dyDescent="0.15">
      <c r="C960"/>
    </row>
    <row r="961" spans="3:3" x14ac:dyDescent="0.15">
      <c r="C961"/>
    </row>
    <row r="962" spans="3:3" x14ac:dyDescent="0.15">
      <c r="C962"/>
    </row>
    <row r="963" spans="3:3" x14ac:dyDescent="0.15">
      <c r="C963"/>
    </row>
    <row r="964" spans="3:3" x14ac:dyDescent="0.15">
      <c r="C964"/>
    </row>
    <row r="965" spans="3:3" x14ac:dyDescent="0.15">
      <c r="C965"/>
    </row>
    <row r="966" spans="3:3" x14ac:dyDescent="0.15">
      <c r="C966"/>
    </row>
    <row r="967" spans="3:3" x14ac:dyDescent="0.15">
      <c r="C967"/>
    </row>
    <row r="968" spans="3:3" x14ac:dyDescent="0.15">
      <c r="C968"/>
    </row>
    <row r="969" spans="3:3" x14ac:dyDescent="0.15">
      <c r="C969"/>
    </row>
    <row r="970" spans="3:3" x14ac:dyDescent="0.15">
      <c r="C970"/>
    </row>
    <row r="971" spans="3:3" x14ac:dyDescent="0.15">
      <c r="C971"/>
    </row>
    <row r="972" spans="3:3" x14ac:dyDescent="0.15">
      <c r="C972"/>
    </row>
    <row r="973" spans="3:3" x14ac:dyDescent="0.15">
      <c r="C973"/>
    </row>
    <row r="974" spans="3:3" x14ac:dyDescent="0.15">
      <c r="C974"/>
    </row>
    <row r="975" spans="3:3" x14ac:dyDescent="0.15">
      <c r="C975"/>
    </row>
    <row r="976" spans="3:3" x14ac:dyDescent="0.15">
      <c r="C976"/>
    </row>
    <row r="977" spans="3:3" x14ac:dyDescent="0.15">
      <c r="C977"/>
    </row>
    <row r="978" spans="3:3" x14ac:dyDescent="0.15">
      <c r="C978"/>
    </row>
    <row r="979" spans="3:3" x14ac:dyDescent="0.15">
      <c r="C979"/>
    </row>
    <row r="980" spans="3:3" x14ac:dyDescent="0.15">
      <c r="C980"/>
    </row>
    <row r="981" spans="3:3" x14ac:dyDescent="0.15">
      <c r="C981"/>
    </row>
    <row r="982" spans="3:3" x14ac:dyDescent="0.15">
      <c r="C982"/>
    </row>
    <row r="983" spans="3:3" x14ac:dyDescent="0.15">
      <c r="C983"/>
    </row>
    <row r="984" spans="3:3" x14ac:dyDescent="0.15">
      <c r="C984"/>
    </row>
    <row r="985" spans="3:3" x14ac:dyDescent="0.15">
      <c r="C985"/>
    </row>
    <row r="986" spans="3:3" x14ac:dyDescent="0.15">
      <c r="C986"/>
    </row>
    <row r="987" spans="3:3" x14ac:dyDescent="0.15">
      <c r="C987"/>
    </row>
    <row r="988" spans="3:3" x14ac:dyDescent="0.15">
      <c r="C988"/>
    </row>
    <row r="989" spans="3:3" x14ac:dyDescent="0.15">
      <c r="C989"/>
    </row>
    <row r="990" spans="3:3" x14ac:dyDescent="0.15">
      <c r="C990"/>
    </row>
    <row r="991" spans="3:3" x14ac:dyDescent="0.15">
      <c r="C991"/>
    </row>
    <row r="992" spans="3:3" x14ac:dyDescent="0.15">
      <c r="C992"/>
    </row>
    <row r="993" spans="3:3" x14ac:dyDescent="0.15">
      <c r="C993"/>
    </row>
    <row r="994" spans="3:3" x14ac:dyDescent="0.15">
      <c r="C994"/>
    </row>
    <row r="995" spans="3:3" x14ac:dyDescent="0.15">
      <c r="C995"/>
    </row>
    <row r="996" spans="3:3" x14ac:dyDescent="0.15">
      <c r="C996"/>
    </row>
    <row r="997" spans="3:3" x14ac:dyDescent="0.15">
      <c r="C997"/>
    </row>
    <row r="998" spans="3:3" x14ac:dyDescent="0.15">
      <c r="C998"/>
    </row>
    <row r="999" spans="3:3" x14ac:dyDescent="0.15">
      <c r="C999"/>
    </row>
    <row r="1000" spans="3:3" x14ac:dyDescent="0.15">
      <c r="C1000"/>
    </row>
    <row r="1001" spans="3:3" x14ac:dyDescent="0.15">
      <c r="C1001"/>
    </row>
    <row r="1002" spans="3:3" x14ac:dyDescent="0.15">
      <c r="C1002"/>
    </row>
    <row r="1003" spans="3:3" x14ac:dyDescent="0.15">
      <c r="C1003"/>
    </row>
    <row r="1004" spans="3:3" x14ac:dyDescent="0.15">
      <c r="C1004"/>
    </row>
    <row r="1005" spans="3:3" x14ac:dyDescent="0.15">
      <c r="C1005"/>
    </row>
    <row r="1006" spans="3:3" x14ac:dyDescent="0.15">
      <c r="C1006"/>
    </row>
    <row r="1007" spans="3:3" x14ac:dyDescent="0.15">
      <c r="C1007"/>
    </row>
    <row r="1008" spans="3:3" x14ac:dyDescent="0.15">
      <c r="C1008"/>
    </row>
    <row r="1009" spans="3:3" x14ac:dyDescent="0.15">
      <c r="C1009"/>
    </row>
    <row r="1010" spans="3:3" x14ac:dyDescent="0.15">
      <c r="C1010"/>
    </row>
    <row r="1011" spans="3:3" x14ac:dyDescent="0.15">
      <c r="C1011"/>
    </row>
    <row r="1012" spans="3:3" x14ac:dyDescent="0.15">
      <c r="C1012"/>
    </row>
    <row r="1013" spans="3:3" x14ac:dyDescent="0.15">
      <c r="C1013"/>
    </row>
    <row r="1014" spans="3:3" x14ac:dyDescent="0.15">
      <c r="C1014"/>
    </row>
    <row r="1015" spans="3:3" x14ac:dyDescent="0.15">
      <c r="C1015"/>
    </row>
    <row r="1016" spans="3:3" x14ac:dyDescent="0.15">
      <c r="C1016"/>
    </row>
    <row r="1017" spans="3:3" x14ac:dyDescent="0.15">
      <c r="C1017"/>
    </row>
    <row r="1018" spans="3:3" x14ac:dyDescent="0.15">
      <c r="C1018"/>
    </row>
    <row r="1019" spans="3:3" x14ac:dyDescent="0.15">
      <c r="C1019"/>
    </row>
    <row r="1020" spans="3:3" x14ac:dyDescent="0.15">
      <c r="C1020"/>
    </row>
    <row r="1021" spans="3:3" x14ac:dyDescent="0.15">
      <c r="C1021"/>
    </row>
    <row r="1022" spans="3:3" x14ac:dyDescent="0.15">
      <c r="C1022"/>
    </row>
    <row r="1023" spans="3:3" x14ac:dyDescent="0.15">
      <c r="C1023"/>
    </row>
    <row r="1024" spans="3:3" x14ac:dyDescent="0.15">
      <c r="C1024"/>
    </row>
    <row r="1025" spans="3:3" x14ac:dyDescent="0.15">
      <c r="C1025"/>
    </row>
    <row r="1026" spans="3:3" x14ac:dyDescent="0.15">
      <c r="C1026"/>
    </row>
    <row r="1027" spans="3:3" x14ac:dyDescent="0.15">
      <c r="C1027"/>
    </row>
    <row r="1028" spans="3:3" x14ac:dyDescent="0.15">
      <c r="C1028"/>
    </row>
    <row r="1029" spans="3:3" x14ac:dyDescent="0.15">
      <c r="C1029"/>
    </row>
    <row r="1030" spans="3:3" x14ac:dyDescent="0.15">
      <c r="C1030"/>
    </row>
    <row r="1031" spans="3:3" x14ac:dyDescent="0.15">
      <c r="C1031"/>
    </row>
    <row r="1032" spans="3:3" x14ac:dyDescent="0.15">
      <c r="C1032"/>
    </row>
    <row r="1033" spans="3:3" x14ac:dyDescent="0.15">
      <c r="C1033"/>
    </row>
    <row r="1034" spans="3:3" x14ac:dyDescent="0.15">
      <c r="C1034"/>
    </row>
    <row r="1035" spans="3:3" x14ac:dyDescent="0.15">
      <c r="C1035"/>
    </row>
    <row r="1036" spans="3:3" x14ac:dyDescent="0.15">
      <c r="C1036"/>
    </row>
    <row r="1037" spans="3:3" x14ac:dyDescent="0.15">
      <c r="C1037"/>
    </row>
    <row r="1038" spans="3:3" x14ac:dyDescent="0.15">
      <c r="C1038"/>
    </row>
    <row r="1039" spans="3:3" x14ac:dyDescent="0.15">
      <c r="C1039"/>
    </row>
    <row r="1040" spans="3:3" x14ac:dyDescent="0.15">
      <c r="C1040"/>
    </row>
    <row r="1041" spans="3:3" x14ac:dyDescent="0.15">
      <c r="C1041"/>
    </row>
    <row r="1042" spans="3:3" x14ac:dyDescent="0.15">
      <c r="C1042"/>
    </row>
    <row r="1043" spans="3:3" x14ac:dyDescent="0.15">
      <c r="C1043"/>
    </row>
    <row r="1044" spans="3:3" x14ac:dyDescent="0.15">
      <c r="C1044"/>
    </row>
    <row r="1045" spans="3:3" x14ac:dyDescent="0.15">
      <c r="C1045"/>
    </row>
    <row r="1046" spans="3:3" x14ac:dyDescent="0.15">
      <c r="C1046"/>
    </row>
    <row r="1047" spans="3:3" x14ac:dyDescent="0.15">
      <c r="C1047"/>
    </row>
    <row r="1048" spans="3:3" x14ac:dyDescent="0.15">
      <c r="C1048"/>
    </row>
    <row r="1049" spans="3:3" x14ac:dyDescent="0.15">
      <c r="C1049"/>
    </row>
    <row r="1050" spans="3:3" x14ac:dyDescent="0.15">
      <c r="C1050"/>
    </row>
    <row r="1051" spans="3:3" x14ac:dyDescent="0.15">
      <c r="C1051"/>
    </row>
    <row r="1052" spans="3:3" x14ac:dyDescent="0.15">
      <c r="C1052"/>
    </row>
    <row r="1053" spans="3:3" x14ac:dyDescent="0.15">
      <c r="C1053"/>
    </row>
    <row r="1054" spans="3:3" x14ac:dyDescent="0.15">
      <c r="C1054"/>
    </row>
    <row r="1055" spans="3:3" x14ac:dyDescent="0.15">
      <c r="C1055"/>
    </row>
    <row r="1056" spans="3:3" x14ac:dyDescent="0.15">
      <c r="C1056"/>
    </row>
    <row r="1057" spans="3:3" x14ac:dyDescent="0.15">
      <c r="C1057"/>
    </row>
    <row r="1058" spans="3:3" x14ac:dyDescent="0.15">
      <c r="C1058"/>
    </row>
    <row r="1059" spans="3:3" x14ac:dyDescent="0.15">
      <c r="C1059"/>
    </row>
    <row r="1060" spans="3:3" x14ac:dyDescent="0.15">
      <c r="C1060"/>
    </row>
    <row r="1061" spans="3:3" x14ac:dyDescent="0.15">
      <c r="C1061"/>
    </row>
    <row r="1062" spans="3:3" x14ac:dyDescent="0.15">
      <c r="C1062"/>
    </row>
    <row r="1063" spans="3:3" x14ac:dyDescent="0.15">
      <c r="C1063"/>
    </row>
    <row r="1064" spans="3:3" x14ac:dyDescent="0.15">
      <c r="C1064"/>
    </row>
    <row r="1065" spans="3:3" x14ac:dyDescent="0.15">
      <c r="C1065"/>
    </row>
    <row r="1066" spans="3:3" x14ac:dyDescent="0.15">
      <c r="C1066"/>
    </row>
    <row r="1067" spans="3:3" x14ac:dyDescent="0.15">
      <c r="C1067"/>
    </row>
    <row r="1068" spans="3:3" x14ac:dyDescent="0.15">
      <c r="C1068"/>
    </row>
    <row r="1069" spans="3:3" x14ac:dyDescent="0.15">
      <c r="C1069"/>
    </row>
    <row r="1070" spans="3:3" x14ac:dyDescent="0.15">
      <c r="C1070"/>
    </row>
    <row r="1071" spans="3:3" x14ac:dyDescent="0.15">
      <c r="C1071"/>
    </row>
    <row r="1072" spans="3:3" x14ac:dyDescent="0.15">
      <c r="C1072"/>
    </row>
    <row r="1073" spans="3:3" x14ac:dyDescent="0.15">
      <c r="C1073"/>
    </row>
    <row r="1074" spans="3:3" x14ac:dyDescent="0.15">
      <c r="C1074"/>
    </row>
    <row r="1075" spans="3:3" x14ac:dyDescent="0.15">
      <c r="C1075"/>
    </row>
    <row r="1076" spans="3:3" x14ac:dyDescent="0.15">
      <c r="C1076"/>
    </row>
    <row r="1077" spans="3:3" x14ac:dyDescent="0.15">
      <c r="C1077"/>
    </row>
    <row r="1078" spans="3:3" x14ac:dyDescent="0.15">
      <c r="C1078"/>
    </row>
    <row r="1079" spans="3:3" x14ac:dyDescent="0.15">
      <c r="C1079"/>
    </row>
    <row r="1080" spans="3:3" x14ac:dyDescent="0.15">
      <c r="C1080"/>
    </row>
    <row r="1081" spans="3:3" x14ac:dyDescent="0.15">
      <c r="C1081"/>
    </row>
    <row r="1082" spans="3:3" x14ac:dyDescent="0.15">
      <c r="C1082"/>
    </row>
    <row r="1083" spans="3:3" x14ac:dyDescent="0.15">
      <c r="C1083"/>
    </row>
    <row r="1084" spans="3:3" x14ac:dyDescent="0.15">
      <c r="C1084"/>
    </row>
    <row r="1085" spans="3:3" x14ac:dyDescent="0.15">
      <c r="C1085"/>
    </row>
    <row r="1086" spans="3:3" x14ac:dyDescent="0.15">
      <c r="C1086"/>
    </row>
    <row r="1087" spans="3:3" x14ac:dyDescent="0.15">
      <c r="C1087"/>
    </row>
    <row r="1088" spans="3:3" x14ac:dyDescent="0.15">
      <c r="C1088"/>
    </row>
    <row r="1089" spans="3:3" x14ac:dyDescent="0.15">
      <c r="C1089"/>
    </row>
    <row r="1090" spans="3:3" x14ac:dyDescent="0.15">
      <c r="C1090"/>
    </row>
    <row r="1091" spans="3:3" x14ac:dyDescent="0.15">
      <c r="C1091"/>
    </row>
    <row r="1092" spans="3:3" x14ac:dyDescent="0.15">
      <c r="C1092"/>
    </row>
    <row r="1093" spans="3:3" x14ac:dyDescent="0.15">
      <c r="C1093"/>
    </row>
    <row r="1094" spans="3:3" x14ac:dyDescent="0.15">
      <c r="C1094"/>
    </row>
    <row r="1095" spans="3:3" x14ac:dyDescent="0.15">
      <c r="C1095"/>
    </row>
    <row r="1096" spans="3:3" x14ac:dyDescent="0.15">
      <c r="C1096"/>
    </row>
    <row r="1097" spans="3:3" x14ac:dyDescent="0.15">
      <c r="C1097"/>
    </row>
    <row r="1098" spans="3:3" x14ac:dyDescent="0.15">
      <c r="C1098"/>
    </row>
    <row r="1099" spans="3:3" x14ac:dyDescent="0.15">
      <c r="C1099"/>
    </row>
    <row r="1100" spans="3:3" x14ac:dyDescent="0.15">
      <c r="C1100"/>
    </row>
    <row r="1101" spans="3:3" x14ac:dyDescent="0.15">
      <c r="C1101"/>
    </row>
    <row r="1102" spans="3:3" x14ac:dyDescent="0.15">
      <c r="C1102"/>
    </row>
    <row r="1103" spans="3:3" x14ac:dyDescent="0.15">
      <c r="C1103"/>
    </row>
    <row r="1104" spans="3:3" x14ac:dyDescent="0.15">
      <c r="C1104"/>
    </row>
    <row r="1105" spans="3:3" x14ac:dyDescent="0.15">
      <c r="C1105"/>
    </row>
    <row r="1106" spans="3:3" x14ac:dyDescent="0.15">
      <c r="C1106"/>
    </row>
    <row r="1107" spans="3:3" x14ac:dyDescent="0.15">
      <c r="C1107"/>
    </row>
    <row r="1108" spans="3:3" x14ac:dyDescent="0.15">
      <c r="C1108"/>
    </row>
    <row r="1109" spans="3:3" x14ac:dyDescent="0.15">
      <c r="C1109"/>
    </row>
    <row r="1110" spans="3:3" x14ac:dyDescent="0.15">
      <c r="C1110"/>
    </row>
    <row r="1111" spans="3:3" x14ac:dyDescent="0.15">
      <c r="C1111"/>
    </row>
    <row r="1112" spans="3:3" x14ac:dyDescent="0.15">
      <c r="C1112"/>
    </row>
    <row r="1113" spans="3:3" x14ac:dyDescent="0.15">
      <c r="C1113"/>
    </row>
    <row r="1114" spans="3:3" x14ac:dyDescent="0.15">
      <c r="C1114"/>
    </row>
    <row r="1115" spans="3:3" x14ac:dyDescent="0.15">
      <c r="C1115"/>
    </row>
    <row r="1116" spans="3:3" x14ac:dyDescent="0.15">
      <c r="C1116"/>
    </row>
    <row r="1117" spans="3:3" x14ac:dyDescent="0.15">
      <c r="C1117"/>
    </row>
    <row r="1118" spans="3:3" x14ac:dyDescent="0.15">
      <c r="C1118"/>
    </row>
    <row r="1119" spans="3:3" x14ac:dyDescent="0.15">
      <c r="C1119"/>
    </row>
    <row r="1120" spans="3:3" x14ac:dyDescent="0.15">
      <c r="C1120"/>
    </row>
    <row r="1121" spans="3:3" x14ac:dyDescent="0.15">
      <c r="C1121"/>
    </row>
    <row r="1122" spans="3:3" x14ac:dyDescent="0.15">
      <c r="C1122"/>
    </row>
    <row r="1123" spans="3:3" x14ac:dyDescent="0.15">
      <c r="C1123"/>
    </row>
    <row r="1124" spans="3:3" x14ac:dyDescent="0.15">
      <c r="C1124"/>
    </row>
    <row r="1125" spans="3:3" x14ac:dyDescent="0.15">
      <c r="C1125"/>
    </row>
    <row r="1126" spans="3:3" x14ac:dyDescent="0.15">
      <c r="C1126"/>
    </row>
    <row r="1127" spans="3:3" x14ac:dyDescent="0.15">
      <c r="C1127"/>
    </row>
    <row r="1128" spans="3:3" x14ac:dyDescent="0.15">
      <c r="C1128"/>
    </row>
    <row r="1129" spans="3:3" x14ac:dyDescent="0.15">
      <c r="C1129"/>
    </row>
    <row r="1130" spans="3:3" x14ac:dyDescent="0.15">
      <c r="C1130"/>
    </row>
    <row r="1131" spans="3:3" x14ac:dyDescent="0.15">
      <c r="C1131"/>
    </row>
    <row r="1132" spans="3:3" x14ac:dyDescent="0.15">
      <c r="C1132"/>
    </row>
    <row r="1133" spans="3:3" x14ac:dyDescent="0.15">
      <c r="C1133"/>
    </row>
    <row r="1134" spans="3:3" x14ac:dyDescent="0.15">
      <c r="C1134"/>
    </row>
    <row r="1135" spans="3:3" x14ac:dyDescent="0.15">
      <c r="C1135"/>
    </row>
    <row r="1136" spans="3:3" x14ac:dyDescent="0.15">
      <c r="C1136"/>
    </row>
    <row r="1137" spans="3:3" x14ac:dyDescent="0.15">
      <c r="C1137"/>
    </row>
    <row r="1138" spans="3:3" x14ac:dyDescent="0.15">
      <c r="C1138"/>
    </row>
    <row r="1139" spans="3:3" x14ac:dyDescent="0.15">
      <c r="C1139"/>
    </row>
    <row r="1140" spans="3:3" x14ac:dyDescent="0.15">
      <c r="C1140"/>
    </row>
    <row r="1141" spans="3:3" x14ac:dyDescent="0.15">
      <c r="C1141"/>
    </row>
    <row r="1142" spans="3:3" x14ac:dyDescent="0.15">
      <c r="C1142"/>
    </row>
    <row r="1143" spans="3:3" x14ac:dyDescent="0.15">
      <c r="C1143"/>
    </row>
    <row r="1144" spans="3:3" x14ac:dyDescent="0.15">
      <c r="C1144"/>
    </row>
    <row r="1145" spans="3:3" x14ac:dyDescent="0.15">
      <c r="C1145"/>
    </row>
    <row r="1146" spans="3:3" x14ac:dyDescent="0.15">
      <c r="C1146"/>
    </row>
    <row r="1147" spans="3:3" x14ac:dyDescent="0.15">
      <c r="C1147"/>
    </row>
    <row r="1148" spans="3:3" x14ac:dyDescent="0.15">
      <c r="C1148"/>
    </row>
    <row r="1149" spans="3:3" x14ac:dyDescent="0.15">
      <c r="C1149"/>
    </row>
    <row r="1150" spans="3:3" x14ac:dyDescent="0.15">
      <c r="C1150"/>
    </row>
    <row r="1151" spans="3:3" x14ac:dyDescent="0.15">
      <c r="C1151"/>
    </row>
    <row r="1152" spans="3:3" x14ac:dyDescent="0.15">
      <c r="C1152"/>
    </row>
    <row r="1153" spans="3:3" x14ac:dyDescent="0.15">
      <c r="C1153"/>
    </row>
    <row r="1154" spans="3:3" x14ac:dyDescent="0.15">
      <c r="C1154"/>
    </row>
    <row r="1155" spans="3:3" x14ac:dyDescent="0.15">
      <c r="C1155"/>
    </row>
    <row r="1156" spans="3:3" x14ac:dyDescent="0.15">
      <c r="C1156"/>
    </row>
    <row r="1157" spans="3:3" x14ac:dyDescent="0.15">
      <c r="C1157"/>
    </row>
    <row r="1158" spans="3:3" x14ac:dyDescent="0.15">
      <c r="C1158"/>
    </row>
    <row r="1159" spans="3:3" x14ac:dyDescent="0.15">
      <c r="C1159"/>
    </row>
    <row r="1160" spans="3:3" x14ac:dyDescent="0.15">
      <c r="C1160"/>
    </row>
    <row r="1161" spans="3:3" x14ac:dyDescent="0.15">
      <c r="C1161"/>
    </row>
    <row r="1162" spans="3:3" x14ac:dyDescent="0.15">
      <c r="C1162"/>
    </row>
    <row r="1163" spans="3:3" x14ac:dyDescent="0.15">
      <c r="C1163"/>
    </row>
    <row r="1164" spans="3:3" x14ac:dyDescent="0.15">
      <c r="C1164"/>
    </row>
    <row r="1165" spans="3:3" x14ac:dyDescent="0.15">
      <c r="C1165"/>
    </row>
    <row r="1166" spans="3:3" x14ac:dyDescent="0.15">
      <c r="C1166"/>
    </row>
    <row r="1167" spans="3:3" x14ac:dyDescent="0.15">
      <c r="C1167"/>
    </row>
    <row r="1168" spans="3:3" x14ac:dyDescent="0.15">
      <c r="C1168"/>
    </row>
    <row r="1169" spans="3:3" x14ac:dyDescent="0.15">
      <c r="C1169"/>
    </row>
    <row r="1170" spans="3:3" x14ac:dyDescent="0.15">
      <c r="C1170"/>
    </row>
    <row r="1171" spans="3:3" x14ac:dyDescent="0.15">
      <c r="C1171"/>
    </row>
    <row r="1172" spans="3:3" x14ac:dyDescent="0.15">
      <c r="C1172"/>
    </row>
    <row r="1173" spans="3:3" x14ac:dyDescent="0.15">
      <c r="C1173"/>
    </row>
    <row r="1174" spans="3:3" x14ac:dyDescent="0.15">
      <c r="C1174"/>
    </row>
    <row r="1175" spans="3:3" x14ac:dyDescent="0.15">
      <c r="C1175"/>
    </row>
    <row r="1176" spans="3:3" x14ac:dyDescent="0.15">
      <c r="C1176"/>
    </row>
    <row r="1177" spans="3:3" x14ac:dyDescent="0.15">
      <c r="C1177"/>
    </row>
    <row r="1178" spans="3:3" x14ac:dyDescent="0.15">
      <c r="C1178"/>
    </row>
    <row r="1179" spans="3:3" x14ac:dyDescent="0.15">
      <c r="C1179"/>
    </row>
    <row r="1180" spans="3:3" x14ac:dyDescent="0.15">
      <c r="C1180"/>
    </row>
    <row r="1181" spans="3:3" x14ac:dyDescent="0.15">
      <c r="C1181"/>
    </row>
    <row r="1182" spans="3:3" x14ac:dyDescent="0.15">
      <c r="C1182"/>
    </row>
    <row r="1183" spans="3:3" x14ac:dyDescent="0.15">
      <c r="C1183"/>
    </row>
    <row r="1184" spans="3:3" x14ac:dyDescent="0.15">
      <c r="C1184"/>
    </row>
    <row r="1185" spans="3:3" x14ac:dyDescent="0.15">
      <c r="C1185"/>
    </row>
    <row r="1186" spans="3:3" x14ac:dyDescent="0.15">
      <c r="C1186"/>
    </row>
    <row r="1187" spans="3:3" x14ac:dyDescent="0.15">
      <c r="C1187"/>
    </row>
    <row r="1188" spans="3:3" x14ac:dyDescent="0.15">
      <c r="C1188"/>
    </row>
    <row r="1189" spans="3:3" x14ac:dyDescent="0.15">
      <c r="C1189"/>
    </row>
    <row r="1190" spans="3:3" x14ac:dyDescent="0.15">
      <c r="C1190"/>
    </row>
    <row r="1191" spans="3:3" x14ac:dyDescent="0.15">
      <c r="C1191"/>
    </row>
    <row r="1192" spans="3:3" x14ac:dyDescent="0.15">
      <c r="C1192"/>
    </row>
    <row r="1193" spans="3:3" x14ac:dyDescent="0.15">
      <c r="C1193"/>
    </row>
    <row r="1194" spans="3:3" x14ac:dyDescent="0.15">
      <c r="C1194"/>
    </row>
    <row r="1195" spans="3:3" x14ac:dyDescent="0.15">
      <c r="C1195"/>
    </row>
    <row r="1196" spans="3:3" x14ac:dyDescent="0.15">
      <c r="C1196"/>
    </row>
    <row r="1197" spans="3:3" x14ac:dyDescent="0.15">
      <c r="C1197"/>
    </row>
    <row r="1198" spans="3:3" x14ac:dyDescent="0.15">
      <c r="C1198"/>
    </row>
    <row r="1199" spans="3:3" x14ac:dyDescent="0.15">
      <c r="C1199"/>
    </row>
    <row r="1200" spans="3:3" x14ac:dyDescent="0.15">
      <c r="C1200"/>
    </row>
    <row r="1201" spans="3:3" x14ac:dyDescent="0.15">
      <c r="C1201"/>
    </row>
    <row r="1202" spans="3:3" x14ac:dyDescent="0.15">
      <c r="C1202"/>
    </row>
    <row r="1203" spans="3:3" x14ac:dyDescent="0.15">
      <c r="C1203"/>
    </row>
    <row r="1204" spans="3:3" x14ac:dyDescent="0.15">
      <c r="C1204"/>
    </row>
    <row r="1205" spans="3:3" x14ac:dyDescent="0.15">
      <c r="C1205"/>
    </row>
    <row r="1206" spans="3:3" x14ac:dyDescent="0.15">
      <c r="C1206"/>
    </row>
    <row r="1207" spans="3:3" x14ac:dyDescent="0.15">
      <c r="C1207"/>
    </row>
    <row r="1208" spans="3:3" x14ac:dyDescent="0.15">
      <c r="C1208"/>
    </row>
    <row r="1209" spans="3:3" x14ac:dyDescent="0.15">
      <c r="C1209"/>
    </row>
    <row r="1210" spans="3:3" x14ac:dyDescent="0.15">
      <c r="C1210"/>
    </row>
    <row r="1211" spans="3:3" x14ac:dyDescent="0.15">
      <c r="C1211"/>
    </row>
    <row r="1212" spans="3:3" x14ac:dyDescent="0.15">
      <c r="C1212"/>
    </row>
    <row r="1213" spans="3:3" x14ac:dyDescent="0.15">
      <c r="C1213"/>
    </row>
    <row r="1214" spans="3:3" x14ac:dyDescent="0.15">
      <c r="C1214"/>
    </row>
    <row r="1215" spans="3:3" x14ac:dyDescent="0.15">
      <c r="C1215"/>
    </row>
    <row r="1216" spans="3:3" x14ac:dyDescent="0.15">
      <c r="C1216"/>
    </row>
    <row r="1217" spans="3:3" x14ac:dyDescent="0.15">
      <c r="C1217"/>
    </row>
    <row r="1218" spans="3:3" x14ac:dyDescent="0.15">
      <c r="C1218"/>
    </row>
    <row r="1219" spans="3:3" x14ac:dyDescent="0.15">
      <c r="C1219"/>
    </row>
    <row r="1220" spans="3:3" x14ac:dyDescent="0.15">
      <c r="C1220"/>
    </row>
    <row r="1221" spans="3:3" x14ac:dyDescent="0.15">
      <c r="C1221"/>
    </row>
    <row r="1222" spans="3:3" x14ac:dyDescent="0.15">
      <c r="C1222"/>
    </row>
    <row r="1223" spans="3:3" x14ac:dyDescent="0.15">
      <c r="C1223"/>
    </row>
    <row r="1224" spans="3:3" x14ac:dyDescent="0.15">
      <c r="C1224"/>
    </row>
    <row r="1225" spans="3:3" x14ac:dyDescent="0.15">
      <c r="C1225"/>
    </row>
    <row r="1226" spans="3:3" x14ac:dyDescent="0.15">
      <c r="C1226"/>
    </row>
    <row r="1227" spans="3:3" x14ac:dyDescent="0.15">
      <c r="C1227"/>
    </row>
    <row r="1228" spans="3:3" x14ac:dyDescent="0.15">
      <c r="C1228"/>
    </row>
    <row r="1229" spans="3:3" x14ac:dyDescent="0.15">
      <c r="C1229"/>
    </row>
    <row r="1230" spans="3:3" x14ac:dyDescent="0.15">
      <c r="C1230"/>
    </row>
    <row r="1231" spans="3:3" x14ac:dyDescent="0.15">
      <c r="C1231"/>
    </row>
    <row r="1232" spans="3:3" x14ac:dyDescent="0.15">
      <c r="C1232"/>
    </row>
    <row r="1233" spans="3:3" x14ac:dyDescent="0.15">
      <c r="C1233"/>
    </row>
    <row r="1234" spans="3:3" x14ac:dyDescent="0.15">
      <c r="C1234"/>
    </row>
    <row r="1235" spans="3:3" x14ac:dyDescent="0.15">
      <c r="C1235"/>
    </row>
    <row r="1236" spans="3:3" x14ac:dyDescent="0.15">
      <c r="C1236"/>
    </row>
    <row r="1237" spans="3:3" x14ac:dyDescent="0.15">
      <c r="C1237"/>
    </row>
    <row r="1238" spans="3:3" x14ac:dyDescent="0.15">
      <c r="C1238"/>
    </row>
    <row r="1239" spans="3:3" x14ac:dyDescent="0.15">
      <c r="C1239"/>
    </row>
    <row r="1240" spans="3:3" x14ac:dyDescent="0.15">
      <c r="C1240"/>
    </row>
    <row r="1241" spans="3:3" x14ac:dyDescent="0.15">
      <c r="C1241"/>
    </row>
    <row r="1242" spans="3:3" x14ac:dyDescent="0.15">
      <c r="C1242"/>
    </row>
    <row r="1243" spans="3:3" x14ac:dyDescent="0.15">
      <c r="C1243"/>
    </row>
    <row r="1244" spans="3:3" x14ac:dyDescent="0.15">
      <c r="C1244"/>
    </row>
    <row r="1245" spans="3:3" x14ac:dyDescent="0.15">
      <c r="C1245"/>
    </row>
    <row r="1246" spans="3:3" x14ac:dyDescent="0.15">
      <c r="C1246"/>
    </row>
    <row r="1247" spans="3:3" x14ac:dyDescent="0.15">
      <c r="C1247"/>
    </row>
    <row r="1248" spans="3:3" x14ac:dyDescent="0.15">
      <c r="C1248"/>
    </row>
    <row r="1249" spans="3:3" x14ac:dyDescent="0.15">
      <c r="C1249"/>
    </row>
    <row r="1250" spans="3:3" x14ac:dyDescent="0.15">
      <c r="C1250"/>
    </row>
    <row r="1251" spans="3:3" x14ac:dyDescent="0.15">
      <c r="C1251"/>
    </row>
    <row r="1252" spans="3:3" x14ac:dyDescent="0.15">
      <c r="C1252"/>
    </row>
    <row r="1253" spans="3:3" x14ac:dyDescent="0.15">
      <c r="C1253"/>
    </row>
    <row r="1254" spans="3:3" x14ac:dyDescent="0.15">
      <c r="C1254"/>
    </row>
    <row r="1255" spans="3:3" x14ac:dyDescent="0.15">
      <c r="C1255"/>
    </row>
    <row r="1256" spans="3:3" x14ac:dyDescent="0.15">
      <c r="C1256"/>
    </row>
    <row r="1257" spans="3:3" x14ac:dyDescent="0.15">
      <c r="C1257"/>
    </row>
    <row r="1258" spans="3:3" x14ac:dyDescent="0.15">
      <c r="C1258"/>
    </row>
    <row r="1259" spans="3:3" x14ac:dyDescent="0.15">
      <c r="C1259"/>
    </row>
    <row r="1260" spans="3:3" x14ac:dyDescent="0.15">
      <c r="C1260"/>
    </row>
    <row r="1261" spans="3:3" x14ac:dyDescent="0.15">
      <c r="C1261"/>
    </row>
    <row r="1262" spans="3:3" x14ac:dyDescent="0.15">
      <c r="C1262"/>
    </row>
    <row r="1263" spans="3:3" x14ac:dyDescent="0.15">
      <c r="C1263"/>
    </row>
    <row r="1264" spans="3:3" x14ac:dyDescent="0.15">
      <c r="C1264"/>
    </row>
    <row r="1265" spans="3:3" x14ac:dyDescent="0.15">
      <c r="C1265"/>
    </row>
    <row r="1266" spans="3:3" x14ac:dyDescent="0.15">
      <c r="C1266"/>
    </row>
    <row r="1267" spans="3:3" x14ac:dyDescent="0.15">
      <c r="C1267"/>
    </row>
    <row r="1268" spans="3:3" x14ac:dyDescent="0.15">
      <c r="C1268"/>
    </row>
    <row r="1269" spans="3:3" x14ac:dyDescent="0.15">
      <c r="C1269"/>
    </row>
    <row r="1270" spans="3:3" x14ac:dyDescent="0.15">
      <c r="C1270"/>
    </row>
    <row r="1271" spans="3:3" x14ac:dyDescent="0.15">
      <c r="C1271"/>
    </row>
    <row r="1272" spans="3:3" x14ac:dyDescent="0.15">
      <c r="C1272"/>
    </row>
    <row r="1273" spans="3:3" x14ac:dyDescent="0.15">
      <c r="C1273"/>
    </row>
    <row r="1274" spans="3:3" x14ac:dyDescent="0.15">
      <c r="C1274"/>
    </row>
    <row r="1275" spans="3:3" x14ac:dyDescent="0.15">
      <c r="C1275"/>
    </row>
    <row r="1276" spans="3:3" x14ac:dyDescent="0.15">
      <c r="C1276"/>
    </row>
    <row r="1277" spans="3:3" x14ac:dyDescent="0.15">
      <c r="C1277"/>
    </row>
    <row r="1278" spans="3:3" x14ac:dyDescent="0.15">
      <c r="C1278"/>
    </row>
    <row r="1279" spans="3:3" x14ac:dyDescent="0.15">
      <c r="C1279"/>
    </row>
    <row r="1280" spans="3:3" x14ac:dyDescent="0.15">
      <c r="C1280"/>
    </row>
    <row r="1281" spans="3:3" x14ac:dyDescent="0.15">
      <c r="C1281"/>
    </row>
    <row r="1282" spans="3:3" x14ac:dyDescent="0.15">
      <c r="C1282"/>
    </row>
    <row r="1283" spans="3:3" x14ac:dyDescent="0.15">
      <c r="C1283"/>
    </row>
    <row r="1284" spans="3:3" x14ac:dyDescent="0.15">
      <c r="C1284"/>
    </row>
    <row r="1285" spans="3:3" x14ac:dyDescent="0.15">
      <c r="C1285"/>
    </row>
    <row r="1286" spans="3:3" x14ac:dyDescent="0.15">
      <c r="C1286"/>
    </row>
    <row r="1287" spans="3:3" x14ac:dyDescent="0.15">
      <c r="C1287"/>
    </row>
    <row r="1288" spans="3:3" x14ac:dyDescent="0.15">
      <c r="C1288"/>
    </row>
    <row r="1289" spans="3:3" x14ac:dyDescent="0.15">
      <c r="C1289"/>
    </row>
    <row r="1290" spans="3:3" x14ac:dyDescent="0.15">
      <c r="C1290"/>
    </row>
    <row r="1291" spans="3:3" x14ac:dyDescent="0.15">
      <c r="C1291"/>
    </row>
    <row r="1292" spans="3:3" x14ac:dyDescent="0.15">
      <c r="C1292"/>
    </row>
    <row r="1293" spans="3:3" x14ac:dyDescent="0.15">
      <c r="C1293"/>
    </row>
    <row r="1294" spans="3:3" x14ac:dyDescent="0.15">
      <c r="C1294"/>
    </row>
    <row r="1295" spans="3:3" x14ac:dyDescent="0.15">
      <c r="C1295"/>
    </row>
    <row r="1296" spans="3:3" x14ac:dyDescent="0.15">
      <c r="C1296"/>
    </row>
    <row r="1297" spans="3:3" x14ac:dyDescent="0.15">
      <c r="C1297"/>
    </row>
    <row r="1298" spans="3:3" x14ac:dyDescent="0.15">
      <c r="C1298"/>
    </row>
    <row r="1299" spans="3:3" x14ac:dyDescent="0.15">
      <c r="C1299"/>
    </row>
    <row r="1300" spans="3:3" x14ac:dyDescent="0.15">
      <c r="C1300"/>
    </row>
    <row r="1301" spans="3:3" x14ac:dyDescent="0.15">
      <c r="C1301"/>
    </row>
    <row r="1302" spans="3:3" x14ac:dyDescent="0.15">
      <c r="C1302"/>
    </row>
    <row r="1303" spans="3:3" x14ac:dyDescent="0.15">
      <c r="C1303"/>
    </row>
    <row r="1304" spans="3:3" x14ac:dyDescent="0.15">
      <c r="C1304"/>
    </row>
    <row r="1305" spans="3:3" x14ac:dyDescent="0.15">
      <c r="C1305"/>
    </row>
    <row r="1306" spans="3:3" x14ac:dyDescent="0.15">
      <c r="C1306"/>
    </row>
    <row r="1307" spans="3:3" x14ac:dyDescent="0.15">
      <c r="C1307"/>
    </row>
    <row r="1308" spans="3:3" x14ac:dyDescent="0.15">
      <c r="C1308"/>
    </row>
    <row r="1309" spans="3:3" x14ac:dyDescent="0.15">
      <c r="C1309"/>
    </row>
    <row r="1310" spans="3:3" x14ac:dyDescent="0.15">
      <c r="C1310"/>
    </row>
    <row r="1311" spans="3:3" x14ac:dyDescent="0.15">
      <c r="C1311"/>
    </row>
    <row r="1312" spans="3:3" x14ac:dyDescent="0.15">
      <c r="C1312"/>
    </row>
    <row r="1313" spans="3:3" x14ac:dyDescent="0.15">
      <c r="C1313"/>
    </row>
    <row r="1314" spans="3:3" x14ac:dyDescent="0.15">
      <c r="C1314"/>
    </row>
    <row r="1315" spans="3:3" x14ac:dyDescent="0.15">
      <c r="C1315"/>
    </row>
    <row r="1316" spans="3:3" x14ac:dyDescent="0.15">
      <c r="C1316"/>
    </row>
    <row r="1317" spans="3:3" x14ac:dyDescent="0.15">
      <c r="C1317"/>
    </row>
    <row r="1318" spans="3:3" x14ac:dyDescent="0.15">
      <c r="C1318"/>
    </row>
    <row r="1319" spans="3:3" x14ac:dyDescent="0.15">
      <c r="C1319"/>
    </row>
    <row r="1320" spans="3:3" x14ac:dyDescent="0.15">
      <c r="C1320"/>
    </row>
    <row r="1321" spans="3:3" x14ac:dyDescent="0.15">
      <c r="C1321"/>
    </row>
    <row r="1322" spans="3:3" x14ac:dyDescent="0.15">
      <c r="C1322"/>
    </row>
    <row r="1323" spans="3:3" x14ac:dyDescent="0.15">
      <c r="C1323"/>
    </row>
    <row r="1324" spans="3:3" x14ac:dyDescent="0.15">
      <c r="C1324"/>
    </row>
    <row r="1325" spans="3:3" x14ac:dyDescent="0.15">
      <c r="C1325"/>
    </row>
    <row r="1326" spans="3:3" x14ac:dyDescent="0.15">
      <c r="C1326"/>
    </row>
    <row r="1327" spans="3:3" x14ac:dyDescent="0.15">
      <c r="C1327"/>
    </row>
    <row r="1328" spans="3:3" x14ac:dyDescent="0.15">
      <c r="C1328"/>
    </row>
    <row r="1329" spans="3:3" x14ac:dyDescent="0.15">
      <c r="C1329"/>
    </row>
    <row r="1330" spans="3:3" x14ac:dyDescent="0.15">
      <c r="C1330"/>
    </row>
    <row r="1331" spans="3:3" x14ac:dyDescent="0.15">
      <c r="C1331"/>
    </row>
    <row r="1332" spans="3:3" x14ac:dyDescent="0.15">
      <c r="C1332"/>
    </row>
    <row r="1333" spans="3:3" x14ac:dyDescent="0.15">
      <c r="C1333"/>
    </row>
    <row r="1334" spans="3:3" x14ac:dyDescent="0.15">
      <c r="C1334"/>
    </row>
    <row r="1335" spans="3:3" x14ac:dyDescent="0.15">
      <c r="C1335"/>
    </row>
    <row r="1336" spans="3:3" x14ac:dyDescent="0.15">
      <c r="C1336"/>
    </row>
    <row r="1337" spans="3:3" x14ac:dyDescent="0.15">
      <c r="C1337"/>
    </row>
    <row r="1338" spans="3:3" x14ac:dyDescent="0.15">
      <c r="C1338"/>
    </row>
    <row r="1339" spans="3:3" x14ac:dyDescent="0.15">
      <c r="C1339"/>
    </row>
    <row r="1340" spans="3:3" x14ac:dyDescent="0.15">
      <c r="C1340"/>
    </row>
    <row r="1341" spans="3:3" x14ac:dyDescent="0.15">
      <c r="C1341"/>
    </row>
    <row r="1342" spans="3:3" x14ac:dyDescent="0.15">
      <c r="C1342"/>
    </row>
    <row r="1343" spans="3:3" x14ac:dyDescent="0.15">
      <c r="C1343"/>
    </row>
    <row r="1344" spans="3:3" x14ac:dyDescent="0.15">
      <c r="C1344"/>
    </row>
    <row r="1345" spans="3:3" x14ac:dyDescent="0.15">
      <c r="C1345"/>
    </row>
    <row r="1346" spans="3:3" x14ac:dyDescent="0.15">
      <c r="C1346"/>
    </row>
    <row r="1347" spans="3:3" x14ac:dyDescent="0.15">
      <c r="C1347"/>
    </row>
    <row r="1348" spans="3:3" x14ac:dyDescent="0.15">
      <c r="C1348"/>
    </row>
    <row r="1349" spans="3:3" x14ac:dyDescent="0.15">
      <c r="C1349"/>
    </row>
    <row r="1350" spans="3:3" x14ac:dyDescent="0.15">
      <c r="C1350"/>
    </row>
    <row r="1351" spans="3:3" x14ac:dyDescent="0.15">
      <c r="C1351"/>
    </row>
    <row r="1352" spans="3:3" x14ac:dyDescent="0.15">
      <c r="C1352"/>
    </row>
    <row r="1353" spans="3:3" x14ac:dyDescent="0.15">
      <c r="C1353"/>
    </row>
    <row r="1354" spans="3:3" x14ac:dyDescent="0.15">
      <c r="C1354"/>
    </row>
    <row r="1355" spans="3:3" x14ac:dyDescent="0.15">
      <c r="C1355"/>
    </row>
    <row r="1356" spans="3:3" x14ac:dyDescent="0.15">
      <c r="C1356"/>
    </row>
    <row r="1357" spans="3:3" x14ac:dyDescent="0.15">
      <c r="C1357"/>
    </row>
    <row r="1358" spans="3:3" x14ac:dyDescent="0.15">
      <c r="C1358"/>
    </row>
    <row r="1359" spans="3:3" x14ac:dyDescent="0.15">
      <c r="C1359"/>
    </row>
    <row r="1360" spans="3:3" x14ac:dyDescent="0.15">
      <c r="C1360"/>
    </row>
    <row r="1361" spans="3:3" x14ac:dyDescent="0.15">
      <c r="C1361"/>
    </row>
    <row r="1362" spans="3:3" x14ac:dyDescent="0.15">
      <c r="C1362"/>
    </row>
    <row r="1363" spans="3:3" x14ac:dyDescent="0.15">
      <c r="C1363"/>
    </row>
    <row r="1364" spans="3:3" x14ac:dyDescent="0.15">
      <c r="C1364"/>
    </row>
    <row r="1365" spans="3:3" x14ac:dyDescent="0.15">
      <c r="C1365"/>
    </row>
    <row r="1366" spans="3:3" x14ac:dyDescent="0.15">
      <c r="C1366"/>
    </row>
    <row r="1367" spans="3:3" x14ac:dyDescent="0.15">
      <c r="C1367"/>
    </row>
    <row r="1368" spans="3:3" x14ac:dyDescent="0.15">
      <c r="C1368"/>
    </row>
    <row r="1369" spans="3:3" x14ac:dyDescent="0.15">
      <c r="C1369"/>
    </row>
    <row r="1370" spans="3:3" x14ac:dyDescent="0.15">
      <c r="C1370"/>
    </row>
    <row r="1371" spans="3:3" x14ac:dyDescent="0.15">
      <c r="C1371"/>
    </row>
    <row r="1372" spans="3:3" x14ac:dyDescent="0.15">
      <c r="C1372"/>
    </row>
    <row r="1373" spans="3:3" x14ac:dyDescent="0.15">
      <c r="C1373"/>
    </row>
    <row r="1374" spans="3:3" x14ac:dyDescent="0.15">
      <c r="C1374"/>
    </row>
    <row r="1375" spans="3:3" x14ac:dyDescent="0.15">
      <c r="C1375"/>
    </row>
    <row r="1376" spans="3:3" x14ac:dyDescent="0.15">
      <c r="C1376"/>
    </row>
    <row r="1377" spans="3:3" x14ac:dyDescent="0.15">
      <c r="C1377"/>
    </row>
    <row r="1378" spans="3:3" x14ac:dyDescent="0.15">
      <c r="C1378"/>
    </row>
    <row r="1379" spans="3:3" x14ac:dyDescent="0.15">
      <c r="C1379"/>
    </row>
    <row r="1380" spans="3:3" x14ac:dyDescent="0.15">
      <c r="C1380"/>
    </row>
    <row r="1381" spans="3:3" x14ac:dyDescent="0.15">
      <c r="C1381"/>
    </row>
    <row r="1382" spans="3:3" x14ac:dyDescent="0.15">
      <c r="C1382"/>
    </row>
    <row r="1383" spans="3:3" x14ac:dyDescent="0.15">
      <c r="C1383"/>
    </row>
    <row r="1384" spans="3:3" x14ac:dyDescent="0.15">
      <c r="C1384"/>
    </row>
    <row r="1385" spans="3:3" x14ac:dyDescent="0.15">
      <c r="C1385"/>
    </row>
    <row r="1386" spans="3:3" x14ac:dyDescent="0.15">
      <c r="C1386"/>
    </row>
    <row r="1387" spans="3:3" x14ac:dyDescent="0.15">
      <c r="C1387"/>
    </row>
    <row r="1388" spans="3:3" x14ac:dyDescent="0.15">
      <c r="C1388"/>
    </row>
    <row r="1389" spans="3:3" x14ac:dyDescent="0.15">
      <c r="C1389"/>
    </row>
    <row r="1390" spans="3:3" x14ac:dyDescent="0.15">
      <c r="C1390"/>
    </row>
    <row r="1391" spans="3:3" x14ac:dyDescent="0.15">
      <c r="C1391"/>
    </row>
    <row r="1392" spans="3:3" x14ac:dyDescent="0.15">
      <c r="C1392"/>
    </row>
    <row r="1393" spans="3:3" x14ac:dyDescent="0.15">
      <c r="C1393"/>
    </row>
    <row r="1394" spans="3:3" x14ac:dyDescent="0.15">
      <c r="C1394"/>
    </row>
    <row r="1395" spans="3:3" x14ac:dyDescent="0.15">
      <c r="C1395"/>
    </row>
    <row r="1396" spans="3:3" x14ac:dyDescent="0.15">
      <c r="C1396"/>
    </row>
    <row r="1397" spans="3:3" x14ac:dyDescent="0.15">
      <c r="C1397"/>
    </row>
    <row r="1398" spans="3:3" x14ac:dyDescent="0.15">
      <c r="C1398"/>
    </row>
    <row r="1399" spans="3:3" x14ac:dyDescent="0.15">
      <c r="C1399"/>
    </row>
    <row r="1400" spans="3:3" x14ac:dyDescent="0.15">
      <c r="C1400"/>
    </row>
    <row r="1401" spans="3:3" x14ac:dyDescent="0.15">
      <c r="C1401"/>
    </row>
    <row r="1402" spans="3:3" x14ac:dyDescent="0.15">
      <c r="C1402"/>
    </row>
    <row r="1403" spans="3:3" x14ac:dyDescent="0.15">
      <c r="C1403"/>
    </row>
    <row r="1404" spans="3:3" x14ac:dyDescent="0.15">
      <c r="C1404"/>
    </row>
    <row r="1405" spans="3:3" x14ac:dyDescent="0.15">
      <c r="C1405"/>
    </row>
    <row r="1406" spans="3:3" x14ac:dyDescent="0.15">
      <c r="C1406"/>
    </row>
    <row r="1407" spans="3:3" x14ac:dyDescent="0.15">
      <c r="C1407"/>
    </row>
    <row r="1408" spans="3:3" x14ac:dyDescent="0.15">
      <c r="C1408"/>
    </row>
    <row r="1409" spans="3:3" x14ac:dyDescent="0.15">
      <c r="C1409"/>
    </row>
    <row r="1410" spans="3:3" x14ac:dyDescent="0.15">
      <c r="C1410"/>
    </row>
    <row r="1411" spans="3:3" x14ac:dyDescent="0.15">
      <c r="C1411"/>
    </row>
    <row r="1412" spans="3:3" x14ac:dyDescent="0.15">
      <c r="C1412"/>
    </row>
    <row r="1413" spans="3:3" x14ac:dyDescent="0.15">
      <c r="C1413"/>
    </row>
    <row r="1414" spans="3:3" x14ac:dyDescent="0.15">
      <c r="C1414"/>
    </row>
    <row r="1415" spans="3:3" x14ac:dyDescent="0.15">
      <c r="C1415"/>
    </row>
    <row r="1416" spans="3:3" x14ac:dyDescent="0.15">
      <c r="C1416"/>
    </row>
    <row r="1417" spans="3:3" x14ac:dyDescent="0.15">
      <c r="C1417"/>
    </row>
    <row r="1418" spans="3:3" x14ac:dyDescent="0.15">
      <c r="C1418"/>
    </row>
    <row r="1419" spans="3:3" x14ac:dyDescent="0.15">
      <c r="C1419"/>
    </row>
    <row r="1420" spans="3:3" x14ac:dyDescent="0.15">
      <c r="C1420"/>
    </row>
    <row r="1421" spans="3:3" x14ac:dyDescent="0.15">
      <c r="C1421"/>
    </row>
    <row r="1422" spans="3:3" x14ac:dyDescent="0.15">
      <c r="C1422"/>
    </row>
    <row r="1423" spans="3:3" x14ac:dyDescent="0.15">
      <c r="C1423"/>
    </row>
    <row r="1424" spans="3:3" x14ac:dyDescent="0.15">
      <c r="C1424"/>
    </row>
    <row r="1425" spans="3:3" x14ac:dyDescent="0.15">
      <c r="C1425"/>
    </row>
    <row r="1426" spans="3:3" x14ac:dyDescent="0.15">
      <c r="C1426"/>
    </row>
    <row r="1427" spans="3:3" x14ac:dyDescent="0.15">
      <c r="C1427"/>
    </row>
    <row r="1428" spans="3:3" x14ac:dyDescent="0.15">
      <c r="C1428"/>
    </row>
    <row r="1429" spans="3:3" x14ac:dyDescent="0.15">
      <c r="C1429"/>
    </row>
    <row r="1430" spans="3:3" x14ac:dyDescent="0.15">
      <c r="C1430"/>
    </row>
    <row r="1431" spans="3:3" x14ac:dyDescent="0.15">
      <c r="C1431"/>
    </row>
    <row r="1432" spans="3:3" x14ac:dyDescent="0.15">
      <c r="C1432"/>
    </row>
    <row r="1433" spans="3:3" x14ac:dyDescent="0.15">
      <c r="C1433"/>
    </row>
    <row r="1434" spans="3:3" x14ac:dyDescent="0.15">
      <c r="C1434"/>
    </row>
    <row r="1435" spans="3:3" x14ac:dyDescent="0.15">
      <c r="C1435"/>
    </row>
    <row r="1436" spans="3:3" x14ac:dyDescent="0.15">
      <c r="C1436"/>
    </row>
    <row r="1437" spans="3:3" x14ac:dyDescent="0.15">
      <c r="C1437"/>
    </row>
    <row r="1438" spans="3:3" x14ac:dyDescent="0.15">
      <c r="C1438"/>
    </row>
    <row r="1439" spans="3:3" x14ac:dyDescent="0.15">
      <c r="C1439"/>
    </row>
    <row r="1440" spans="3:3" x14ac:dyDescent="0.15">
      <c r="C1440"/>
    </row>
    <row r="1441" spans="3:3" x14ac:dyDescent="0.15">
      <c r="C1441"/>
    </row>
    <row r="1442" spans="3:3" x14ac:dyDescent="0.15">
      <c r="C1442"/>
    </row>
    <row r="1443" spans="3:3" x14ac:dyDescent="0.15">
      <c r="C1443"/>
    </row>
    <row r="1444" spans="3:3" x14ac:dyDescent="0.15">
      <c r="C1444"/>
    </row>
    <row r="1445" spans="3:3" x14ac:dyDescent="0.15">
      <c r="C1445"/>
    </row>
    <row r="1446" spans="3:3" x14ac:dyDescent="0.15">
      <c r="C1446"/>
    </row>
    <row r="1447" spans="3:3" x14ac:dyDescent="0.15">
      <c r="C1447"/>
    </row>
    <row r="1448" spans="3:3" x14ac:dyDescent="0.15">
      <c r="C1448"/>
    </row>
    <row r="1449" spans="3:3" x14ac:dyDescent="0.15">
      <c r="C1449"/>
    </row>
    <row r="1450" spans="3:3" x14ac:dyDescent="0.15">
      <c r="C1450"/>
    </row>
    <row r="1451" spans="3:3" x14ac:dyDescent="0.15">
      <c r="C1451"/>
    </row>
    <row r="1452" spans="3:3" x14ac:dyDescent="0.15">
      <c r="C1452"/>
    </row>
    <row r="1453" spans="3:3" x14ac:dyDescent="0.15">
      <c r="C1453"/>
    </row>
    <row r="1454" spans="3:3" x14ac:dyDescent="0.15">
      <c r="C1454"/>
    </row>
    <row r="1455" spans="3:3" x14ac:dyDescent="0.15">
      <c r="C1455"/>
    </row>
    <row r="1456" spans="3:3" x14ac:dyDescent="0.15">
      <c r="C1456"/>
    </row>
    <row r="1457" spans="3:3" x14ac:dyDescent="0.15">
      <c r="C1457"/>
    </row>
    <row r="1458" spans="3:3" x14ac:dyDescent="0.15">
      <c r="C1458"/>
    </row>
    <row r="1459" spans="3:3" x14ac:dyDescent="0.15">
      <c r="C1459"/>
    </row>
    <row r="1460" spans="3:3" x14ac:dyDescent="0.15">
      <c r="C1460"/>
    </row>
    <row r="1461" spans="3:3" x14ac:dyDescent="0.15">
      <c r="C1461"/>
    </row>
    <row r="1462" spans="3:3" x14ac:dyDescent="0.15">
      <c r="C1462"/>
    </row>
    <row r="1463" spans="3:3" x14ac:dyDescent="0.15">
      <c r="C1463"/>
    </row>
    <row r="1464" spans="3:3" x14ac:dyDescent="0.15">
      <c r="C1464"/>
    </row>
    <row r="1465" spans="3:3" x14ac:dyDescent="0.15">
      <c r="C1465"/>
    </row>
    <row r="1466" spans="3:3" x14ac:dyDescent="0.15">
      <c r="C1466"/>
    </row>
    <row r="1467" spans="3:3" x14ac:dyDescent="0.15">
      <c r="C1467"/>
    </row>
    <row r="1468" spans="3:3" x14ac:dyDescent="0.15">
      <c r="C1468"/>
    </row>
    <row r="1469" spans="3:3" x14ac:dyDescent="0.15">
      <c r="C1469"/>
    </row>
    <row r="1470" spans="3:3" x14ac:dyDescent="0.15">
      <c r="C1470"/>
    </row>
    <row r="1471" spans="3:3" x14ac:dyDescent="0.15">
      <c r="C1471"/>
    </row>
    <row r="1472" spans="3:3" x14ac:dyDescent="0.15">
      <c r="C1472"/>
    </row>
    <row r="1473" spans="3:3" x14ac:dyDescent="0.15">
      <c r="C1473"/>
    </row>
    <row r="1474" spans="3:3" x14ac:dyDescent="0.15">
      <c r="C1474"/>
    </row>
    <row r="1475" spans="3:3" x14ac:dyDescent="0.15">
      <c r="C1475"/>
    </row>
    <row r="1476" spans="3:3" x14ac:dyDescent="0.15">
      <c r="C1476"/>
    </row>
    <row r="1477" spans="3:3" x14ac:dyDescent="0.15">
      <c r="C1477"/>
    </row>
    <row r="1478" spans="3:3" x14ac:dyDescent="0.15">
      <c r="C1478"/>
    </row>
    <row r="1479" spans="3:3" x14ac:dyDescent="0.15">
      <c r="C1479"/>
    </row>
    <row r="1480" spans="3:3" x14ac:dyDescent="0.15">
      <c r="C1480"/>
    </row>
    <row r="1481" spans="3:3" x14ac:dyDescent="0.15">
      <c r="C1481"/>
    </row>
    <row r="1482" spans="3:3" x14ac:dyDescent="0.15">
      <c r="C1482"/>
    </row>
    <row r="1483" spans="3:3" x14ac:dyDescent="0.15">
      <c r="C1483"/>
    </row>
    <row r="1484" spans="3:3" x14ac:dyDescent="0.15">
      <c r="C1484"/>
    </row>
    <row r="1485" spans="3:3" x14ac:dyDescent="0.15">
      <c r="C1485"/>
    </row>
    <row r="1486" spans="3:3" x14ac:dyDescent="0.15">
      <c r="C1486"/>
    </row>
    <row r="1487" spans="3:3" x14ac:dyDescent="0.15">
      <c r="C1487"/>
    </row>
    <row r="1488" spans="3:3" x14ac:dyDescent="0.15">
      <c r="C1488"/>
    </row>
    <row r="1489" spans="3:3" x14ac:dyDescent="0.15">
      <c r="C1489"/>
    </row>
    <row r="1490" spans="3:3" x14ac:dyDescent="0.15">
      <c r="C1490"/>
    </row>
    <row r="1491" spans="3:3" x14ac:dyDescent="0.15">
      <c r="C1491"/>
    </row>
    <row r="1492" spans="3:3" x14ac:dyDescent="0.15">
      <c r="C1492"/>
    </row>
    <row r="1493" spans="3:3" x14ac:dyDescent="0.15">
      <c r="C1493"/>
    </row>
    <row r="1494" spans="3:3" x14ac:dyDescent="0.15">
      <c r="C1494"/>
    </row>
    <row r="1495" spans="3:3" x14ac:dyDescent="0.15">
      <c r="C1495"/>
    </row>
    <row r="1496" spans="3:3" x14ac:dyDescent="0.15">
      <c r="C1496"/>
    </row>
    <row r="1497" spans="3:3" x14ac:dyDescent="0.15">
      <c r="C1497"/>
    </row>
    <row r="1498" spans="3:3" x14ac:dyDescent="0.15">
      <c r="C1498"/>
    </row>
    <row r="1499" spans="3:3" x14ac:dyDescent="0.15">
      <c r="C1499"/>
    </row>
    <row r="1500" spans="3:3" x14ac:dyDescent="0.15">
      <c r="C1500"/>
    </row>
    <row r="1501" spans="3:3" x14ac:dyDescent="0.15">
      <c r="C1501"/>
    </row>
    <row r="1502" spans="3:3" x14ac:dyDescent="0.15">
      <c r="C1502"/>
    </row>
    <row r="1503" spans="3:3" x14ac:dyDescent="0.15">
      <c r="C1503"/>
    </row>
    <row r="1504" spans="3:3" x14ac:dyDescent="0.15">
      <c r="C1504"/>
    </row>
    <row r="1505" spans="3:3" x14ac:dyDescent="0.15">
      <c r="C1505"/>
    </row>
  </sheetData>
  <sheetProtection algorithmName="SHA-512" hashValue="TiOCFCXI7jI/I+pgFFO6kOLXZTbvkwCZ+BHws+tDSqJ0XxVwuYV0PyqQrKTtvMNJhBwgup3sxYP3Bu3ItRrBpw==" saltValue="h9xzZmXKiWX1VJbzKm6uQw==" spinCount="100000" sheet="1" objects="1" scenarios="1"/>
  <sortState xmlns:xlrd2="http://schemas.microsoft.com/office/spreadsheetml/2017/richdata2" ref="L67:AF96">
    <sortCondition ref="AE67:AE96"/>
  </sortState>
  <dataConsolidate/>
  <customSheetViews>
    <customSheetView guid="{4EAC653A-9D88-4D70-A75C-EFB4EA9B306F}" showPageBreaks="1" zeroValues="0" fitToPage="1" printArea="1" topLeftCell="R1">
      <selection activeCell="W2" sqref="W2:AG48"/>
      <pageMargins left="0.98425196850393704" right="0.98425196850393704" top="0.98425196850393704" bottom="0.98425196850393704" header="0.51181102362204722" footer="0.51181102362204722"/>
      <printOptions horizontalCentered="1"/>
      <pageSetup paperSize="9" scale="94" orientation="portrait" r:id="rId1"/>
    </customSheetView>
    <customSheetView guid="{8C013384-B3A3-4BA1-9FB7-E1F9CD77BBB2}" showPageBreaks="1" zeroValues="0" fitToPage="1" printArea="1" topLeftCell="I40">
      <selection activeCell="R57" sqref="M2:R57"/>
      <pageMargins left="0.70866141732283472" right="0.70866141732283472" top="0.74803149606299213" bottom="0.74803149606299213" header="0.31496062992125984" footer="0.31496062992125984"/>
      <printOptions horizontalCentered="1"/>
      <pageSetup paperSize="9" scale="94" orientation="portrait" r:id="rId2"/>
    </customSheetView>
    <customSheetView guid="{190C3094-A738-4124-8874-74F158CE3F76}" scale="77" showPageBreaks="1" zeroValues="0" fitToPage="1" printArea="1" topLeftCell="AH1">
      <selection activeCell="AL2" sqref="AL2:BA48"/>
      <pageMargins left="0.7" right="0.7" top="0.75" bottom="0.75" header="0.3" footer="0.3"/>
      <pageSetup paperSize="9" scale="74" orientation="portrait" r:id="rId3"/>
    </customSheetView>
  </customSheetViews>
  <mergeCells count="259">
    <mergeCell ref="M56:AA77"/>
    <mergeCell ref="N39:N40"/>
    <mergeCell ref="N35:N36"/>
    <mergeCell ref="N37:N38"/>
    <mergeCell ref="R7:R8"/>
    <mergeCell ref="Y7:Y8"/>
    <mergeCell ref="Q7:Q8"/>
    <mergeCell ref="X7:X8"/>
    <mergeCell ref="P43:P44"/>
    <mergeCell ref="P45:P46"/>
    <mergeCell ref="W37:W38"/>
    <mergeCell ref="W39:W40"/>
    <mergeCell ref="W41:W42"/>
    <mergeCell ref="W43:W44"/>
    <mergeCell ref="W45:W46"/>
    <mergeCell ref="P39:P40"/>
    <mergeCell ref="P37:P38"/>
    <mergeCell ref="P41:P42"/>
    <mergeCell ref="U43:U44"/>
    <mergeCell ref="P29:P30"/>
    <mergeCell ref="N15:N16"/>
    <mergeCell ref="P19:P20"/>
    <mergeCell ref="U13:U14"/>
    <mergeCell ref="U15:U16"/>
    <mergeCell ref="AB2:AD2"/>
    <mergeCell ref="N3:Y3"/>
    <mergeCell ref="U4:Y4"/>
    <mergeCell ref="Q4:R4"/>
    <mergeCell ref="U7:U8"/>
    <mergeCell ref="O5:Q6"/>
    <mergeCell ref="V5:X6"/>
    <mergeCell ref="AB7:AB8"/>
    <mergeCell ref="AC7:AC8"/>
    <mergeCell ref="N2:AA2"/>
    <mergeCell ref="T5:T8"/>
    <mergeCell ref="AA5:AA8"/>
    <mergeCell ref="N7:N8"/>
    <mergeCell ref="BJ1:BR1"/>
    <mergeCell ref="BL33:BM33"/>
    <mergeCell ref="BO12:BQ12"/>
    <mergeCell ref="AY2:BB2"/>
    <mergeCell ref="AY5:BB6"/>
    <mergeCell ref="AY7:AY8"/>
    <mergeCell ref="AZ7:AZ8"/>
    <mergeCell ref="BA7:BA8"/>
    <mergeCell ref="BB7:BB8"/>
    <mergeCell ref="BO13:BQ13"/>
    <mergeCell ref="AY22:AY23"/>
    <mergeCell ref="BA22:BA23"/>
    <mergeCell ref="BR28:BR30"/>
    <mergeCell ref="BO2:BR2"/>
    <mergeCell ref="BO3:BR3"/>
    <mergeCell ref="BO4:BR4"/>
    <mergeCell ref="AZ22:AZ23"/>
    <mergeCell ref="BL35:BM35"/>
    <mergeCell ref="BD4:BG4"/>
    <mergeCell ref="BJ2:BM2"/>
    <mergeCell ref="BJ31:BL31"/>
    <mergeCell ref="BD2:BG2"/>
    <mergeCell ref="BD5:BG6"/>
    <mergeCell ref="BD7:BD8"/>
    <mergeCell ref="BE7:BE8"/>
    <mergeCell ref="BJ29:BK29"/>
    <mergeCell ref="BJ30:BK30"/>
    <mergeCell ref="BQ34:BR34"/>
    <mergeCell ref="S5:S8"/>
    <mergeCell ref="BQ33:BR33"/>
    <mergeCell ref="BJ39:BR49"/>
    <mergeCell ref="BA38:BA39"/>
    <mergeCell ref="BB38:BB39"/>
    <mergeCell ref="BD38:BD39"/>
    <mergeCell ref="BE38:BE39"/>
    <mergeCell ref="BG38:BG39"/>
    <mergeCell ref="AU7:AU8"/>
    <mergeCell ref="BD20:BG21"/>
    <mergeCell ref="AY36:BB37"/>
    <mergeCell ref="BB22:BB23"/>
    <mergeCell ref="BD22:BD23"/>
    <mergeCell ref="BE22:BE23"/>
    <mergeCell ref="BF22:BF23"/>
    <mergeCell ref="BG22:BG23"/>
    <mergeCell ref="BL36:BM36"/>
    <mergeCell ref="BL34:BM34"/>
    <mergeCell ref="BD36:BG37"/>
    <mergeCell ref="BF7:BF8"/>
    <mergeCell ref="BG7:BG8"/>
    <mergeCell ref="U21:U22"/>
    <mergeCell ref="U25:U26"/>
    <mergeCell ref="A1:C1"/>
    <mergeCell ref="D1:L1"/>
    <mergeCell ref="K2:L2"/>
    <mergeCell ref="K3:L3"/>
    <mergeCell ref="BO33:BP33"/>
    <mergeCell ref="AM5:AM8"/>
    <mergeCell ref="AY3:BG3"/>
    <mergeCell ref="BJ4:BM4"/>
    <mergeCell ref="BJ3:BM3"/>
    <mergeCell ref="J4:J6"/>
    <mergeCell ref="Z5:Z8"/>
    <mergeCell ref="AJ5:AJ8"/>
    <mergeCell ref="AS5:AS8"/>
    <mergeCell ref="F4:H4"/>
    <mergeCell ref="J7:J8"/>
    <mergeCell ref="N13:N14"/>
    <mergeCell ref="W11:W12"/>
    <mergeCell ref="W13:W14"/>
    <mergeCell ref="P17:P18"/>
    <mergeCell ref="N19:N20"/>
    <mergeCell ref="W21:W22"/>
    <mergeCell ref="U29:U30"/>
    <mergeCell ref="U31:U32"/>
    <mergeCell ref="N1:R1"/>
    <mergeCell ref="A3:C6"/>
    <mergeCell ref="P31:P32"/>
    <mergeCell ref="W31:W32"/>
    <mergeCell ref="W33:W34"/>
    <mergeCell ref="W35:W36"/>
    <mergeCell ref="A2:I2"/>
    <mergeCell ref="K4:L6"/>
    <mergeCell ref="E5:I5"/>
    <mergeCell ref="E6:I6"/>
    <mergeCell ref="P15:P16"/>
    <mergeCell ref="W15:W16"/>
    <mergeCell ref="W17:W18"/>
    <mergeCell ref="P35:P36"/>
    <mergeCell ref="P27:P28"/>
    <mergeCell ref="P25:P26"/>
    <mergeCell ref="P23:P24"/>
    <mergeCell ref="P21:P22"/>
    <mergeCell ref="W23:W24"/>
    <mergeCell ref="W25:W26"/>
    <mergeCell ref="W27:W28"/>
    <mergeCell ref="N9:N10"/>
    <mergeCell ref="O7:O8"/>
    <mergeCell ref="G3:I3"/>
    <mergeCell ref="K7:K8"/>
    <mergeCell ref="U17:U18"/>
    <mergeCell ref="U19:U20"/>
    <mergeCell ref="P9:P10"/>
    <mergeCell ref="P13:P14"/>
    <mergeCell ref="W9:W10"/>
    <mergeCell ref="W19:W20"/>
    <mergeCell ref="U11:U12"/>
    <mergeCell ref="AN9:AN10"/>
    <mergeCell ref="AN15:AN16"/>
    <mergeCell ref="AP15:AP16"/>
    <mergeCell ref="AN21:AN22"/>
    <mergeCell ref="AN23:AN24"/>
    <mergeCell ref="AP19:AP20"/>
    <mergeCell ref="AV7:AV8"/>
    <mergeCell ref="AE3:AR3"/>
    <mergeCell ref="AO7:AO8"/>
    <mergeCell ref="AN5:AP6"/>
    <mergeCell ref="AN4:AR4"/>
    <mergeCell ref="AH7:AH8"/>
    <mergeCell ref="AE7:AE8"/>
    <mergeCell ref="AN17:AN18"/>
    <mergeCell ref="AP17:AP18"/>
    <mergeCell ref="AI7:AI8"/>
    <mergeCell ref="AE5:AH6"/>
    <mergeCell ref="AN13:AN14"/>
    <mergeCell ref="AF7:AF8"/>
    <mergeCell ref="AG7:AG8"/>
    <mergeCell ref="AE2:AT2"/>
    <mergeCell ref="AP27:AP28"/>
    <mergeCell ref="AP23:AP24"/>
    <mergeCell ref="AN19:AN20"/>
    <mergeCell ref="AP25:AP26"/>
    <mergeCell ref="A95:A129"/>
    <mergeCell ref="U47:U48"/>
    <mergeCell ref="U45:U46"/>
    <mergeCell ref="AP45:AP46"/>
    <mergeCell ref="AN43:AN44"/>
    <mergeCell ref="AN45:AN46"/>
    <mergeCell ref="AN47:AN48"/>
    <mergeCell ref="AP47:AP48"/>
    <mergeCell ref="P47:P48"/>
    <mergeCell ref="W47:W48"/>
    <mergeCell ref="A55:A94"/>
    <mergeCell ref="N53:Y54"/>
    <mergeCell ref="C49:I51"/>
    <mergeCell ref="D52:I54"/>
    <mergeCell ref="N21:N22"/>
    <mergeCell ref="N23:N24"/>
    <mergeCell ref="N25:N26"/>
    <mergeCell ref="N27:N28"/>
    <mergeCell ref="U23:U24"/>
    <mergeCell ref="AI29:AI30"/>
    <mergeCell ref="N29:N30"/>
    <mergeCell ref="U27:U28"/>
    <mergeCell ref="W29:W30"/>
    <mergeCell ref="AP39:AP40"/>
    <mergeCell ref="AP31:AP32"/>
    <mergeCell ref="AP33:AP34"/>
    <mergeCell ref="AP35:AP36"/>
    <mergeCell ref="AP37:AP38"/>
    <mergeCell ref="AP29:AP30"/>
    <mergeCell ref="U35:U36"/>
    <mergeCell ref="AN33:AN34"/>
    <mergeCell ref="AN35:AN36"/>
    <mergeCell ref="AN27:AN28"/>
    <mergeCell ref="N41:N42"/>
    <mergeCell ref="N43:N44"/>
    <mergeCell ref="N45:N46"/>
    <mergeCell ref="N47:N48"/>
    <mergeCell ref="AP43:AP44"/>
    <mergeCell ref="AP41:AP42"/>
    <mergeCell ref="U41:U42"/>
    <mergeCell ref="AN41:AN42"/>
    <mergeCell ref="AN39:AN40"/>
    <mergeCell ref="U39:U40"/>
    <mergeCell ref="B7:B8"/>
    <mergeCell ref="A7:A8"/>
    <mergeCell ref="AT5:AT8"/>
    <mergeCell ref="BJ28:BK28"/>
    <mergeCell ref="BJ27:BK27"/>
    <mergeCell ref="C7:C8"/>
    <mergeCell ref="P7:P8"/>
    <mergeCell ref="V7:V8"/>
    <mergeCell ref="W7:W8"/>
    <mergeCell ref="U9:U10"/>
    <mergeCell ref="L7:L8"/>
    <mergeCell ref="N17:N18"/>
    <mergeCell ref="P11:P12"/>
    <mergeCell ref="AY20:BB21"/>
    <mergeCell ref="AP21:AP22"/>
    <mergeCell ref="AQ7:AQ8"/>
    <mergeCell ref="AR7:AR8"/>
    <mergeCell ref="AP9:AP10"/>
    <mergeCell ref="AP11:AP12"/>
    <mergeCell ref="AP13:AP14"/>
    <mergeCell ref="AN25:AN26"/>
    <mergeCell ref="AP7:AP8"/>
    <mergeCell ref="AN11:AN12"/>
    <mergeCell ref="AN7:AN8"/>
    <mergeCell ref="BU7:BX7"/>
    <mergeCell ref="AK5:AK8"/>
    <mergeCell ref="AL5:AL8"/>
    <mergeCell ref="BJ37:BR38"/>
    <mergeCell ref="BO34:BP34"/>
    <mergeCell ref="BO14:BR15"/>
    <mergeCell ref="BO16:BR17"/>
    <mergeCell ref="BO18:BO19"/>
    <mergeCell ref="N11:N12"/>
    <mergeCell ref="BF38:BF39"/>
    <mergeCell ref="AY38:AY39"/>
    <mergeCell ref="AZ38:AZ39"/>
    <mergeCell ref="AE29:AE30"/>
    <mergeCell ref="AN37:AN38"/>
    <mergeCell ref="AN29:AN30"/>
    <mergeCell ref="AN31:AN32"/>
    <mergeCell ref="U33:U34"/>
    <mergeCell ref="P33:P34"/>
    <mergeCell ref="N31:N32"/>
    <mergeCell ref="N33:N34"/>
    <mergeCell ref="U37:U38"/>
    <mergeCell ref="AF29:AF30"/>
    <mergeCell ref="AG29:AG30"/>
    <mergeCell ref="AH29:AH30"/>
  </mergeCells>
  <phoneticPr fontId="1"/>
  <dataValidations xWindow="603" yWindow="207" count="13">
    <dataValidation type="list" allowBlank="1" showInputMessage="1" showErrorMessage="1" sqref="BL36:BM36" xr:uid="{00000000-0002-0000-0000-000000000000}">
      <formula1>"選択してください,有り,無し"</formula1>
    </dataValidation>
    <dataValidation type="list" allowBlank="1" showInputMessage="1" prompt="種目を選択" sqref="BF38:BF39 BF22 BF7:BF8" xr:uid="{00000000-0002-0000-0000-000001000000}">
      <formula1>"選択してください ,WA,WB,WC"</formula1>
    </dataValidation>
    <dataValidation type="list" allowBlank="1" showInputMessage="1" prompt="種目を選択" sqref="BA38:BA39 BA22 BA7:BA8" xr:uid="{00000000-0002-0000-0000-000002000000}">
      <formula1>"選択して下さい ,MA,MB,MC"</formula1>
    </dataValidation>
    <dataValidation type="list" allowBlank="1" showInputMessage="1" sqref="AN9:AN48" xr:uid="{00000000-0002-0000-0000-000003000000}">
      <formula1>"　 ,XA,XB,XC,XD"</formula1>
    </dataValidation>
    <dataValidation type="list" allowBlank="1" showInputMessage="1" showErrorMessage="1" sqref="AE31:AE50" xr:uid="{00000000-0002-0000-0000-000004000000}">
      <formula1>"　 ,WSA,WSB,WSC,WSD"</formula1>
    </dataValidation>
    <dataValidation type="list" allowBlank="1" showInputMessage="1" sqref="AE9:AE28" xr:uid="{00000000-0002-0000-0000-000005000000}">
      <formula1>"　 ,MSA,MSB,MSC,MSD"</formula1>
    </dataValidation>
    <dataValidation type="list" allowBlank="1" showInputMessage="1" sqref="AE53:AE55" xr:uid="{00000000-0002-0000-0000-000006000000}">
      <formula1>" ,MS,MSA,MSB,WS,WSA,WSB"</formula1>
    </dataValidation>
    <dataValidation type="list" allowBlank="1" showInputMessage="1" sqref="N9:N48" xr:uid="{00000000-0002-0000-0000-000007000000}">
      <formula1>"　 ,MDA,MDB,MDC,MDD"</formula1>
    </dataValidation>
    <dataValidation type="list" allowBlank="1" showInputMessage="1" sqref="U9:U48" xr:uid="{00000000-0002-0000-0000-000008000000}">
      <formula1>"　 ,WDA,WDB,WDC,WDD"</formula1>
    </dataValidation>
    <dataValidation type="list" allowBlank="1" showInputMessage="1" showErrorMessage="1" sqref="D1:L1" xr:uid="{00000000-0002-0000-0000-000009000000}">
      <formula1>"　,大会名を選択してください,第78回西宮市民大会,第48回女子・第44回混合大会,第50回協会長杯大会,第43回男子大会・第45回混合大会,第38回男子・女子団体戦,第51回西宮市長杯"</formula1>
    </dataValidation>
    <dataValidation type="list" allowBlank="1" showInputMessage="1" showErrorMessage="1" sqref="J10:J48" xr:uid="{9A3F4C11-2691-4921-A7E1-2C9F370414BE}">
      <formula1>",小,中高"</formula1>
    </dataValidation>
    <dataValidation type="list" allowBlank="1" showInputMessage="1" showErrorMessage="1" sqref="J9" xr:uid="{B6B81DE5-518A-47EC-8929-50DEFC862B2B}">
      <formula1>"小,中高"</formula1>
    </dataValidation>
    <dataValidation type="list" allowBlank="1" showInputMessage="1" showErrorMessage="1" sqref="I4" xr:uid="{F3582D9F-2B50-423A-938A-B579464C6EE0}">
      <formula1>"なし,小,中高"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97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/>
  </sheetPr>
  <dimension ref="A1:AV178"/>
  <sheetViews>
    <sheetView zoomScale="71" zoomScaleNormal="71" workbookViewId="0">
      <selection activeCell="J20" sqref="J20"/>
    </sheetView>
  </sheetViews>
  <sheetFormatPr defaultRowHeight="13.5" x14ac:dyDescent="0.15"/>
  <cols>
    <col min="1" max="1" width="5.125" style="57" customWidth="1"/>
    <col min="2" max="2" width="14.375" style="44" customWidth="1"/>
    <col min="3" max="3" width="15.75" style="44" customWidth="1"/>
    <col min="4" max="4" width="7.625" style="44" customWidth="1"/>
    <col min="5" max="5" width="7" style="44" customWidth="1"/>
    <col min="6" max="6" width="20.5" style="44" customWidth="1"/>
    <col min="7" max="7" width="19.125" style="44" customWidth="1"/>
    <col min="8" max="8" width="4.625" style="44" customWidth="1"/>
    <col min="9" max="9" width="14.125" style="44" customWidth="1"/>
    <col min="10" max="10" width="12.375" style="44" customWidth="1"/>
    <col min="11" max="11" width="10.5" style="44" bestFit="1" customWidth="1"/>
    <col min="12" max="24" width="9" style="44"/>
    <col min="25" max="25" width="10.25" style="44" bestFit="1" customWidth="1"/>
    <col min="26" max="40" width="9" style="44"/>
    <col min="41" max="41" width="13.5" style="44" bestFit="1" customWidth="1"/>
    <col min="42" max="16384" width="9" style="44"/>
  </cols>
  <sheetData>
    <row r="1" spans="1:22" x14ac:dyDescent="0.15">
      <c r="A1" s="56" t="s">
        <v>43</v>
      </c>
      <c r="B1" s="47" t="s">
        <v>41</v>
      </c>
      <c r="C1" s="47" t="s">
        <v>35</v>
      </c>
      <c r="D1" s="47" t="s">
        <v>21</v>
      </c>
      <c r="E1" s="51" t="s">
        <v>42</v>
      </c>
      <c r="F1" s="47" t="s">
        <v>16</v>
      </c>
      <c r="G1" s="47" t="s">
        <v>17</v>
      </c>
      <c r="H1" s="47" t="s">
        <v>18</v>
      </c>
      <c r="I1" s="47" t="s">
        <v>19</v>
      </c>
      <c r="J1" s="47" t="s">
        <v>20</v>
      </c>
      <c r="K1" s="48" t="s">
        <v>29</v>
      </c>
      <c r="L1" s="48" t="s">
        <v>30</v>
      </c>
      <c r="M1" s="48" t="s">
        <v>33</v>
      </c>
      <c r="N1" s="48" t="s">
        <v>34</v>
      </c>
      <c r="O1" s="59" t="s">
        <v>45</v>
      </c>
      <c r="P1" s="59" t="s">
        <v>46</v>
      </c>
      <c r="Q1" s="59" t="s">
        <v>47</v>
      </c>
      <c r="R1" s="59" t="s">
        <v>48</v>
      </c>
      <c r="S1" s="54" t="s">
        <v>31</v>
      </c>
      <c r="T1" s="54" t="s">
        <v>32</v>
      </c>
      <c r="U1" s="53" t="s">
        <v>40</v>
      </c>
      <c r="V1" s="55">
        <v>1</v>
      </c>
    </row>
    <row r="2" spans="1:22" x14ac:dyDescent="0.15">
      <c r="A2" s="57">
        <v>1</v>
      </c>
      <c r="B2" s="44" t="str">
        <f>IF(S2&lt;&gt;0,申込１!$F$4,"")</f>
        <v/>
      </c>
      <c r="C2" s="44" t="str">
        <f>申込１!AI9</f>
        <v/>
      </c>
      <c r="D2" s="44" t="str">
        <f>IFERROR(IF(申込１!AE9&lt;&gt;0,申込１!AE9,""),"")</f>
        <v/>
      </c>
      <c r="F2" s="44" t="str">
        <f>申込１!AH9&amp;" "&amp;C2</f>
        <v xml:space="preserve"> </v>
      </c>
      <c r="H2" s="44">
        <f>申込１!AG9</f>
        <v>0</v>
      </c>
      <c r="I2" s="44" t="str">
        <f t="shared" ref="I2:I33" si="0">C2</f>
        <v/>
      </c>
      <c r="J2" s="44" t="str">
        <f>申込１!AL9</f>
        <v/>
      </c>
      <c r="K2" s="44" t="str">
        <f t="shared" ref="K2:K33" si="1">IFERROR(IF(S2&lt;&gt;"",VLOOKUP(S2,$A$114:$K$153,8,FALSE),""),"")</f>
        <v/>
      </c>
      <c r="M2" s="44" t="str">
        <f>IFERROR(IF(S2&lt;&gt;"",VLOOKUP(S2,$A$114:$K$153,11,FALSE),""),"")</f>
        <v/>
      </c>
      <c r="O2" s="44" t="str">
        <f>IFERROR(IF(S2&lt;&gt;"",VLOOKUP(S2,$A$114:$K$153,9,FALSE),""),"")</f>
        <v/>
      </c>
      <c r="Q2" s="44" t="str">
        <f>IFERROR(IF(S2&lt;&gt;"",VLOOKUP(S2,$A$114:$K$153,10,FALSE),""),"")</f>
        <v/>
      </c>
      <c r="S2" s="44">
        <f>申込１!AF9</f>
        <v>0</v>
      </c>
      <c r="U2" s="44" t="str">
        <f>IF(S2=0,"","○")</f>
        <v/>
      </c>
      <c r="V2" s="44">
        <v>2</v>
      </c>
    </row>
    <row r="3" spans="1:22" x14ac:dyDescent="0.15">
      <c r="A3" s="57">
        <v>2</v>
      </c>
      <c r="B3" s="44" t="str">
        <f>IF(S3&lt;&gt;0,申込１!$F$4,"")</f>
        <v/>
      </c>
      <c r="C3" s="44" t="str">
        <f>申込１!AI10</f>
        <v/>
      </c>
      <c r="D3" s="44" t="str">
        <f>IFERROR(IF(申込１!AE10&lt;&gt;0,申込１!AE10,""),"")</f>
        <v/>
      </c>
      <c r="F3" s="44" t="str">
        <f>申込１!AH10&amp;" "&amp;C3</f>
        <v xml:space="preserve"> </v>
      </c>
      <c r="H3" s="44">
        <f>申込１!AG10</f>
        <v>0</v>
      </c>
      <c r="I3" s="44" t="str">
        <f t="shared" si="0"/>
        <v/>
      </c>
      <c r="J3" s="44" t="str">
        <f>申込１!AL10</f>
        <v/>
      </c>
      <c r="K3" s="44" t="str">
        <f t="shared" si="1"/>
        <v/>
      </c>
      <c r="M3" s="44" t="str">
        <f t="shared" ref="M3:M33" si="2">IFERROR(IF(S3&lt;&gt;"",VLOOKUP(S3,$A$114:$K$153,11,FALSE),""),"")</f>
        <v/>
      </c>
      <c r="O3" s="44" t="str">
        <f t="shared" ref="O3:O36" si="3">IFERROR(IF(S3&lt;&gt;"",VLOOKUP(S3,$A$114:$K$153,9,FALSE),""),"")</f>
        <v/>
      </c>
      <c r="Q3" s="44" t="str">
        <f t="shared" ref="Q3:Q36" si="4">IFERROR(IF(S3&lt;&gt;"",VLOOKUP(S3,$A$114:$K$153,10,FALSE),""),"")</f>
        <v/>
      </c>
      <c r="S3" s="44">
        <f>申込１!AF10</f>
        <v>0</v>
      </c>
      <c r="U3" s="44" t="str">
        <f t="shared" ref="U3:U33" si="5">IF(S3=0,"","○")</f>
        <v/>
      </c>
      <c r="V3" s="44">
        <v>3</v>
      </c>
    </row>
    <row r="4" spans="1:22" x14ac:dyDescent="0.15">
      <c r="A4" s="57">
        <v>3</v>
      </c>
      <c r="B4" s="44" t="str">
        <f>IF(S4&lt;&gt;0,申込１!$F$4,"")</f>
        <v/>
      </c>
      <c r="C4" s="44" t="str">
        <f>申込１!AI11</f>
        <v/>
      </c>
      <c r="D4" s="44" t="str">
        <f>IFERROR(IF(申込１!AE11&lt;&gt;0,申込１!AE11,""),"")</f>
        <v/>
      </c>
      <c r="F4" s="44" t="str">
        <f>申込１!AH11&amp;" "&amp;C4</f>
        <v xml:space="preserve"> </v>
      </c>
      <c r="H4" s="44">
        <f>申込１!AG11</f>
        <v>0</v>
      </c>
      <c r="I4" s="44" t="str">
        <f t="shared" si="0"/>
        <v/>
      </c>
      <c r="J4" s="44" t="str">
        <f>申込１!AL11</f>
        <v/>
      </c>
      <c r="K4" s="44" t="str">
        <f t="shared" si="1"/>
        <v/>
      </c>
      <c r="M4" s="44" t="str">
        <f t="shared" si="2"/>
        <v/>
      </c>
      <c r="O4" s="44" t="str">
        <f t="shared" si="3"/>
        <v/>
      </c>
      <c r="Q4" s="44" t="str">
        <f t="shared" si="4"/>
        <v/>
      </c>
      <c r="S4" s="44">
        <f>申込１!AF11</f>
        <v>0</v>
      </c>
      <c r="U4" s="44" t="str">
        <f t="shared" si="5"/>
        <v/>
      </c>
      <c r="V4" s="44">
        <v>4</v>
      </c>
    </row>
    <row r="5" spans="1:22" x14ac:dyDescent="0.15">
      <c r="A5" s="57">
        <v>4</v>
      </c>
      <c r="B5" s="44" t="str">
        <f>IF(S5&lt;&gt;0,申込１!$F$4,"")</f>
        <v/>
      </c>
      <c r="C5" s="44" t="str">
        <f>申込１!AI12</f>
        <v/>
      </c>
      <c r="D5" s="44" t="str">
        <f>IFERROR(IF(申込１!AE12&lt;&gt;0,申込１!AE12,""),"")</f>
        <v/>
      </c>
      <c r="F5" s="44" t="str">
        <f>申込１!AH12&amp;" "&amp;C5</f>
        <v xml:space="preserve"> </v>
      </c>
      <c r="H5" s="44">
        <f>申込１!AG12</f>
        <v>0</v>
      </c>
      <c r="I5" s="44" t="str">
        <f t="shared" si="0"/>
        <v/>
      </c>
      <c r="J5" s="44" t="str">
        <f>申込１!AL12</f>
        <v/>
      </c>
      <c r="K5" s="44" t="str">
        <f t="shared" si="1"/>
        <v/>
      </c>
      <c r="M5" s="44" t="str">
        <f t="shared" si="2"/>
        <v/>
      </c>
      <c r="O5" s="44" t="str">
        <f t="shared" si="3"/>
        <v/>
      </c>
      <c r="Q5" s="44" t="str">
        <f t="shared" si="4"/>
        <v/>
      </c>
      <c r="S5" s="44">
        <f>申込１!AF12</f>
        <v>0</v>
      </c>
      <c r="U5" s="44" t="str">
        <f t="shared" si="5"/>
        <v/>
      </c>
      <c r="V5" s="44">
        <v>5</v>
      </c>
    </row>
    <row r="6" spans="1:22" x14ac:dyDescent="0.15">
      <c r="A6" s="57">
        <v>5</v>
      </c>
      <c r="B6" s="44" t="str">
        <f>IF(S6&lt;&gt;0,申込１!$F$4,"")</f>
        <v/>
      </c>
      <c r="C6" s="44" t="str">
        <f>申込１!AI13</f>
        <v/>
      </c>
      <c r="D6" s="44" t="str">
        <f>IFERROR(IF(申込１!AE13&lt;&gt;0,申込１!AE13,""),"")</f>
        <v/>
      </c>
      <c r="F6" s="44" t="str">
        <f>申込１!AH13&amp;" "&amp;C6</f>
        <v xml:space="preserve"> </v>
      </c>
      <c r="H6" s="44">
        <f>申込１!AG13</f>
        <v>0</v>
      </c>
      <c r="I6" s="44" t="str">
        <f t="shared" si="0"/>
        <v/>
      </c>
      <c r="J6" s="44" t="str">
        <f>申込１!AL13</f>
        <v/>
      </c>
      <c r="K6" s="44" t="str">
        <f t="shared" si="1"/>
        <v/>
      </c>
      <c r="M6" s="44" t="str">
        <f t="shared" si="2"/>
        <v/>
      </c>
      <c r="O6" s="44" t="str">
        <f t="shared" si="3"/>
        <v/>
      </c>
      <c r="Q6" s="44" t="str">
        <f t="shared" si="4"/>
        <v/>
      </c>
      <c r="S6" s="44">
        <f>申込１!AF13</f>
        <v>0</v>
      </c>
      <c r="U6" s="44" t="str">
        <f t="shared" si="5"/>
        <v/>
      </c>
      <c r="V6" s="44">
        <v>6</v>
      </c>
    </row>
    <row r="7" spans="1:22" x14ac:dyDescent="0.15">
      <c r="A7" s="57">
        <v>6</v>
      </c>
      <c r="B7" s="44" t="str">
        <f>IF(S7&lt;&gt;0,申込１!$F$4,"")</f>
        <v/>
      </c>
      <c r="C7" s="44" t="str">
        <f>申込１!AI14</f>
        <v/>
      </c>
      <c r="D7" s="44" t="str">
        <f>IFERROR(IF(申込１!AE14&lt;&gt;0,申込１!AE14,""),"")</f>
        <v/>
      </c>
      <c r="F7" s="44" t="str">
        <f>申込１!AH14&amp;" "&amp;C7</f>
        <v xml:space="preserve"> </v>
      </c>
      <c r="H7" s="44">
        <f>申込１!AG14</f>
        <v>0</v>
      </c>
      <c r="I7" s="44" t="str">
        <f t="shared" si="0"/>
        <v/>
      </c>
      <c r="J7" s="44" t="str">
        <f>申込１!AL14</f>
        <v/>
      </c>
      <c r="K7" s="44" t="str">
        <f t="shared" si="1"/>
        <v/>
      </c>
      <c r="M7" s="44" t="str">
        <f t="shared" si="2"/>
        <v/>
      </c>
      <c r="O7" s="44" t="str">
        <f t="shared" si="3"/>
        <v/>
      </c>
      <c r="Q7" s="44" t="str">
        <f t="shared" si="4"/>
        <v/>
      </c>
      <c r="S7" s="44">
        <f>申込１!AF14</f>
        <v>0</v>
      </c>
      <c r="U7" s="44" t="str">
        <f t="shared" si="5"/>
        <v/>
      </c>
      <c r="V7" s="44">
        <v>7</v>
      </c>
    </row>
    <row r="8" spans="1:22" x14ac:dyDescent="0.15">
      <c r="A8" s="57">
        <v>7</v>
      </c>
      <c r="B8" s="44" t="str">
        <f>IF(S8&lt;&gt;0,申込１!$F$4,"")</f>
        <v/>
      </c>
      <c r="C8" s="44" t="str">
        <f>申込１!AI15</f>
        <v/>
      </c>
      <c r="D8" s="44" t="str">
        <f>IFERROR(IF(申込１!AE15&lt;&gt;0,申込１!AE15,""),"")</f>
        <v/>
      </c>
      <c r="F8" s="44" t="str">
        <f>申込１!AH15&amp;" "&amp;C8</f>
        <v xml:space="preserve"> </v>
      </c>
      <c r="H8" s="44">
        <f>申込１!AG15</f>
        <v>0</v>
      </c>
      <c r="I8" s="44" t="str">
        <f t="shared" si="0"/>
        <v/>
      </c>
      <c r="J8" s="44" t="str">
        <f>申込１!AL15</f>
        <v/>
      </c>
      <c r="K8" s="44" t="str">
        <f t="shared" si="1"/>
        <v/>
      </c>
      <c r="M8" s="44" t="str">
        <f t="shared" si="2"/>
        <v/>
      </c>
      <c r="O8" s="44" t="str">
        <f t="shared" si="3"/>
        <v/>
      </c>
      <c r="Q8" s="44" t="str">
        <f t="shared" si="4"/>
        <v/>
      </c>
      <c r="S8" s="44">
        <f>申込１!AF15</f>
        <v>0</v>
      </c>
      <c r="U8" s="44" t="str">
        <f t="shared" si="5"/>
        <v/>
      </c>
      <c r="V8" s="44">
        <v>8</v>
      </c>
    </row>
    <row r="9" spans="1:22" x14ac:dyDescent="0.15">
      <c r="A9" s="57">
        <v>8</v>
      </c>
      <c r="B9" s="44" t="str">
        <f>IF(S9&lt;&gt;0,申込１!$F$4,"")</f>
        <v/>
      </c>
      <c r="C9" s="44" t="str">
        <f>申込１!AI16</f>
        <v/>
      </c>
      <c r="D9" s="44" t="str">
        <f>IFERROR(IF(申込１!AE16&lt;&gt;0,申込１!AE16,""),"")</f>
        <v/>
      </c>
      <c r="F9" s="44" t="str">
        <f>申込１!AH16&amp;" "&amp;C9</f>
        <v xml:space="preserve"> </v>
      </c>
      <c r="H9" s="44">
        <f>申込１!AG16</f>
        <v>0</v>
      </c>
      <c r="I9" s="44" t="str">
        <f t="shared" si="0"/>
        <v/>
      </c>
      <c r="J9" s="44" t="str">
        <f>申込１!AL16</f>
        <v/>
      </c>
      <c r="K9" s="44" t="str">
        <f t="shared" si="1"/>
        <v/>
      </c>
      <c r="M9" s="44" t="str">
        <f t="shared" si="2"/>
        <v/>
      </c>
      <c r="O9" s="44" t="str">
        <f t="shared" si="3"/>
        <v/>
      </c>
      <c r="Q9" s="44" t="str">
        <f t="shared" si="4"/>
        <v/>
      </c>
      <c r="S9" s="44">
        <f>申込１!AF16</f>
        <v>0</v>
      </c>
      <c r="U9" s="44" t="str">
        <f t="shared" si="5"/>
        <v/>
      </c>
      <c r="V9" s="44">
        <v>9</v>
      </c>
    </row>
    <row r="10" spans="1:22" x14ac:dyDescent="0.15">
      <c r="A10" s="57">
        <v>9</v>
      </c>
      <c r="B10" s="44" t="str">
        <f>IF(S10&lt;&gt;0,申込１!$F$4,"")</f>
        <v/>
      </c>
      <c r="C10" s="44" t="str">
        <f>申込１!AI17</f>
        <v/>
      </c>
      <c r="D10" s="44" t="str">
        <f>IFERROR(IF(申込１!AE17&lt;&gt;0,申込１!AE17,""),"")</f>
        <v/>
      </c>
      <c r="F10" s="44" t="str">
        <f>申込１!AH17&amp;" "&amp;C10</f>
        <v xml:space="preserve"> </v>
      </c>
      <c r="H10" s="44">
        <f>申込１!AG17</f>
        <v>0</v>
      </c>
      <c r="I10" s="44" t="str">
        <f t="shared" si="0"/>
        <v/>
      </c>
      <c r="J10" s="44" t="str">
        <f>申込１!AL17</f>
        <v/>
      </c>
      <c r="K10" s="44" t="str">
        <f t="shared" si="1"/>
        <v/>
      </c>
      <c r="M10" s="44" t="str">
        <f t="shared" si="2"/>
        <v/>
      </c>
      <c r="O10" s="44" t="str">
        <f t="shared" si="3"/>
        <v/>
      </c>
      <c r="Q10" s="44" t="str">
        <f t="shared" si="4"/>
        <v/>
      </c>
      <c r="S10" s="44">
        <f>申込１!AF17</f>
        <v>0</v>
      </c>
      <c r="U10" s="44" t="str">
        <f t="shared" si="5"/>
        <v/>
      </c>
      <c r="V10" s="44">
        <v>10</v>
      </c>
    </row>
    <row r="11" spans="1:22" x14ac:dyDescent="0.15">
      <c r="A11" s="57">
        <v>10</v>
      </c>
      <c r="B11" s="44" t="str">
        <f>IF(S11&lt;&gt;0,申込１!$F$4,"")</f>
        <v/>
      </c>
      <c r="C11" s="44" t="str">
        <f>申込１!AI18</f>
        <v/>
      </c>
      <c r="D11" s="44" t="str">
        <f>IFERROR(IF(申込１!AE18&lt;&gt;0,申込１!AE18,""),"")</f>
        <v/>
      </c>
      <c r="F11" s="44" t="str">
        <f>申込１!AH18&amp;" "&amp;C11</f>
        <v xml:space="preserve"> </v>
      </c>
      <c r="H11" s="44">
        <f>申込１!AG18</f>
        <v>0</v>
      </c>
      <c r="I11" s="44" t="str">
        <f t="shared" si="0"/>
        <v/>
      </c>
      <c r="J11" s="44" t="str">
        <f>申込１!AL18</f>
        <v/>
      </c>
      <c r="K11" s="44" t="str">
        <f t="shared" si="1"/>
        <v/>
      </c>
      <c r="M11" s="44" t="str">
        <f t="shared" si="2"/>
        <v/>
      </c>
      <c r="O11" s="44" t="str">
        <f t="shared" si="3"/>
        <v/>
      </c>
      <c r="Q11" s="44" t="str">
        <f t="shared" si="4"/>
        <v/>
      </c>
      <c r="S11" s="44">
        <f>申込１!AF18</f>
        <v>0</v>
      </c>
      <c r="U11" s="44" t="str">
        <f t="shared" si="5"/>
        <v/>
      </c>
      <c r="V11" s="44">
        <v>11</v>
      </c>
    </row>
    <row r="12" spans="1:22" x14ac:dyDescent="0.15">
      <c r="A12" s="57">
        <v>11</v>
      </c>
      <c r="B12" s="44" t="str">
        <f>IF(S12&lt;&gt;0,申込１!$F$4,"")</f>
        <v/>
      </c>
      <c r="C12" s="44" t="str">
        <f>申込１!AI19</f>
        <v/>
      </c>
      <c r="D12" s="44" t="str">
        <f>IFERROR(IF(申込１!AE19&lt;&gt;0,申込１!AE19,""),"")</f>
        <v/>
      </c>
      <c r="F12" s="44" t="str">
        <f>申込１!AH19&amp;" "&amp;C12</f>
        <v xml:space="preserve"> </v>
      </c>
      <c r="H12" s="44">
        <f>申込１!AG19</f>
        <v>0</v>
      </c>
      <c r="I12" s="44" t="str">
        <f t="shared" si="0"/>
        <v/>
      </c>
      <c r="J12" s="44" t="str">
        <f>申込１!AL19</f>
        <v/>
      </c>
      <c r="K12" s="44" t="str">
        <f t="shared" si="1"/>
        <v/>
      </c>
      <c r="M12" s="44" t="str">
        <f t="shared" si="2"/>
        <v/>
      </c>
      <c r="O12" s="44" t="str">
        <f t="shared" si="3"/>
        <v/>
      </c>
      <c r="Q12" s="44" t="str">
        <f t="shared" si="4"/>
        <v/>
      </c>
      <c r="S12" s="44">
        <f>申込１!AF19</f>
        <v>0</v>
      </c>
      <c r="U12" s="44" t="str">
        <f t="shared" si="5"/>
        <v/>
      </c>
      <c r="V12" s="44">
        <v>12</v>
      </c>
    </row>
    <row r="13" spans="1:22" x14ac:dyDescent="0.15">
      <c r="A13" s="57">
        <v>12</v>
      </c>
      <c r="B13" s="44" t="str">
        <f>IF(S13&lt;&gt;0,申込１!$F$4,"")</f>
        <v/>
      </c>
      <c r="C13" s="44" t="str">
        <f>申込１!AI20</f>
        <v/>
      </c>
      <c r="D13" s="44" t="str">
        <f>IFERROR(IF(申込１!AE20&lt;&gt;0,申込１!AE20,""),"")</f>
        <v/>
      </c>
      <c r="F13" s="44" t="str">
        <f>申込１!AH20&amp;" "&amp;C13</f>
        <v xml:space="preserve"> </v>
      </c>
      <c r="H13" s="44">
        <f>申込１!AG20</f>
        <v>0</v>
      </c>
      <c r="I13" s="44" t="str">
        <f t="shared" si="0"/>
        <v/>
      </c>
      <c r="J13" s="44" t="str">
        <f>申込１!AL20</f>
        <v/>
      </c>
      <c r="K13" s="44" t="str">
        <f t="shared" si="1"/>
        <v/>
      </c>
      <c r="M13" s="44" t="str">
        <f t="shared" si="2"/>
        <v/>
      </c>
      <c r="O13" s="44" t="str">
        <f t="shared" si="3"/>
        <v/>
      </c>
      <c r="Q13" s="44" t="str">
        <f t="shared" si="4"/>
        <v/>
      </c>
      <c r="S13" s="44">
        <f>申込１!AF20</f>
        <v>0</v>
      </c>
      <c r="U13" s="44" t="str">
        <f t="shared" si="5"/>
        <v/>
      </c>
      <c r="V13" s="44">
        <v>13</v>
      </c>
    </row>
    <row r="14" spans="1:22" x14ac:dyDescent="0.15">
      <c r="A14" s="57">
        <v>13</v>
      </c>
      <c r="B14" s="44" t="str">
        <f>IF(S14&lt;&gt;0,申込１!$F$4,"")</f>
        <v/>
      </c>
      <c r="C14" s="44" t="str">
        <f>申込１!AI21</f>
        <v/>
      </c>
      <c r="D14" s="44" t="str">
        <f>IFERROR(IF(申込１!AE21&lt;&gt;0,申込１!AE21,""),"")</f>
        <v/>
      </c>
      <c r="F14" s="44" t="str">
        <f>申込１!AH21&amp;" "&amp;C14</f>
        <v xml:space="preserve"> </v>
      </c>
      <c r="H14" s="44">
        <f>申込１!AG21</f>
        <v>0</v>
      </c>
      <c r="I14" s="44" t="str">
        <f t="shared" si="0"/>
        <v/>
      </c>
      <c r="J14" s="44" t="str">
        <f>申込１!AL21</f>
        <v/>
      </c>
      <c r="K14" s="44" t="str">
        <f t="shared" si="1"/>
        <v/>
      </c>
      <c r="M14" s="44" t="str">
        <f t="shared" si="2"/>
        <v/>
      </c>
      <c r="O14" s="44" t="str">
        <f t="shared" si="3"/>
        <v/>
      </c>
      <c r="Q14" s="44" t="str">
        <f t="shared" si="4"/>
        <v/>
      </c>
      <c r="S14" s="44">
        <f>申込１!AF21</f>
        <v>0</v>
      </c>
      <c r="U14" s="44" t="str">
        <f t="shared" si="5"/>
        <v/>
      </c>
      <c r="V14" s="44">
        <v>14</v>
      </c>
    </row>
    <row r="15" spans="1:22" x14ac:dyDescent="0.15">
      <c r="A15" s="57">
        <v>14</v>
      </c>
      <c r="B15" s="44" t="str">
        <f>IF(S15&lt;&gt;0,申込１!$F$4,"")</f>
        <v/>
      </c>
      <c r="C15" s="44" t="str">
        <f>申込１!AI22</f>
        <v/>
      </c>
      <c r="D15" s="44" t="str">
        <f>IFERROR(IF(申込１!AE22&lt;&gt;0,申込１!AE22,""),"")</f>
        <v/>
      </c>
      <c r="F15" s="44" t="str">
        <f>申込１!AH22&amp;" "&amp;C15</f>
        <v xml:space="preserve"> </v>
      </c>
      <c r="H15" s="44">
        <f>申込１!AG22</f>
        <v>0</v>
      </c>
      <c r="I15" s="44" t="str">
        <f t="shared" si="0"/>
        <v/>
      </c>
      <c r="J15" s="44" t="str">
        <f>申込１!AL22</f>
        <v/>
      </c>
      <c r="K15" s="44" t="str">
        <f t="shared" si="1"/>
        <v/>
      </c>
      <c r="M15" s="44" t="str">
        <f t="shared" si="2"/>
        <v/>
      </c>
      <c r="O15" s="44" t="str">
        <f t="shared" si="3"/>
        <v/>
      </c>
      <c r="Q15" s="44" t="str">
        <f t="shared" si="4"/>
        <v/>
      </c>
      <c r="S15" s="44">
        <f>申込１!AF22</f>
        <v>0</v>
      </c>
      <c r="U15" s="44" t="str">
        <f t="shared" si="5"/>
        <v/>
      </c>
      <c r="V15" s="44">
        <v>15</v>
      </c>
    </row>
    <row r="16" spans="1:22" x14ac:dyDescent="0.15">
      <c r="A16" s="57">
        <v>15</v>
      </c>
      <c r="B16" s="44" t="str">
        <f>IF(S16&lt;&gt;0,申込１!$F$4,"")</f>
        <v/>
      </c>
      <c r="C16" s="44" t="str">
        <f>申込１!AI23</f>
        <v/>
      </c>
      <c r="D16" s="44" t="str">
        <f>IFERROR(IF(申込１!AE23&lt;&gt;0,申込１!AE23,""),"")</f>
        <v/>
      </c>
      <c r="F16" s="44" t="str">
        <f>申込１!AH23&amp;" "&amp;C16</f>
        <v xml:space="preserve"> </v>
      </c>
      <c r="H16" s="44">
        <f>申込１!AG23</f>
        <v>0</v>
      </c>
      <c r="I16" s="44" t="str">
        <f t="shared" si="0"/>
        <v/>
      </c>
      <c r="J16" s="44" t="str">
        <f>申込１!AL23</f>
        <v/>
      </c>
      <c r="K16" s="44" t="str">
        <f t="shared" si="1"/>
        <v/>
      </c>
      <c r="M16" s="44" t="str">
        <f t="shared" si="2"/>
        <v/>
      </c>
      <c r="O16" s="44" t="str">
        <f t="shared" si="3"/>
        <v/>
      </c>
      <c r="Q16" s="44" t="str">
        <f t="shared" si="4"/>
        <v/>
      </c>
      <c r="S16" s="44">
        <f>申込１!AF23</f>
        <v>0</v>
      </c>
      <c r="U16" s="44" t="str">
        <f t="shared" si="5"/>
        <v/>
      </c>
      <c r="V16" s="44">
        <v>16</v>
      </c>
    </row>
    <row r="17" spans="1:22" x14ac:dyDescent="0.15">
      <c r="A17" s="57">
        <v>16</v>
      </c>
      <c r="B17" s="44" t="str">
        <f>IF(S17&lt;&gt;0,申込１!$F$4,"")</f>
        <v/>
      </c>
      <c r="C17" s="44" t="str">
        <f>申込１!AI24</f>
        <v/>
      </c>
      <c r="D17" s="44" t="str">
        <f>IFERROR(IF(申込１!AE24&lt;&gt;0,申込１!AE24,""),"")</f>
        <v/>
      </c>
      <c r="F17" s="44" t="str">
        <f>申込１!AH24&amp;" "&amp;C17</f>
        <v xml:space="preserve"> </v>
      </c>
      <c r="H17" s="44">
        <f>申込１!AG24</f>
        <v>0</v>
      </c>
      <c r="I17" s="44" t="str">
        <f t="shared" si="0"/>
        <v/>
      </c>
      <c r="J17" s="44" t="str">
        <f>申込１!AL24</f>
        <v/>
      </c>
      <c r="K17" s="44" t="str">
        <f t="shared" si="1"/>
        <v/>
      </c>
      <c r="M17" s="44" t="str">
        <f t="shared" si="2"/>
        <v/>
      </c>
      <c r="O17" s="44" t="str">
        <f t="shared" si="3"/>
        <v/>
      </c>
      <c r="Q17" s="44" t="str">
        <f t="shared" si="4"/>
        <v/>
      </c>
      <c r="S17" s="44">
        <f>申込１!AF24</f>
        <v>0</v>
      </c>
      <c r="U17" s="44" t="str">
        <f t="shared" si="5"/>
        <v/>
      </c>
      <c r="V17" s="44">
        <v>17</v>
      </c>
    </row>
    <row r="18" spans="1:22" x14ac:dyDescent="0.15">
      <c r="A18" s="57">
        <v>17</v>
      </c>
      <c r="B18" s="44" t="str">
        <f>IF(S18&lt;&gt;0,申込１!$F$4,"")</f>
        <v/>
      </c>
      <c r="C18" s="44" t="str">
        <f>申込１!AI25</f>
        <v/>
      </c>
      <c r="D18" s="44" t="str">
        <f>IFERROR(IF(申込１!AE25&lt;&gt;0,申込１!AE25,""),"")</f>
        <v/>
      </c>
      <c r="F18" s="44" t="str">
        <f>申込１!AH25&amp;" "&amp;C18</f>
        <v xml:space="preserve"> </v>
      </c>
      <c r="H18" s="44">
        <f>申込１!AG25</f>
        <v>0</v>
      </c>
      <c r="I18" s="44" t="str">
        <f t="shared" si="0"/>
        <v/>
      </c>
      <c r="J18" s="44" t="str">
        <f>申込１!AL25</f>
        <v/>
      </c>
      <c r="K18" s="44" t="str">
        <f t="shared" si="1"/>
        <v/>
      </c>
      <c r="M18" s="44" t="str">
        <f t="shared" si="2"/>
        <v/>
      </c>
      <c r="O18" s="44" t="str">
        <f t="shared" si="3"/>
        <v/>
      </c>
      <c r="Q18" s="44" t="str">
        <f t="shared" si="4"/>
        <v/>
      </c>
      <c r="S18" s="44">
        <f>申込１!AF25</f>
        <v>0</v>
      </c>
      <c r="U18" s="44" t="str">
        <f t="shared" si="5"/>
        <v/>
      </c>
      <c r="V18" s="44">
        <v>18</v>
      </c>
    </row>
    <row r="19" spans="1:22" x14ac:dyDescent="0.15">
      <c r="A19" s="57">
        <v>18</v>
      </c>
      <c r="B19" s="44" t="str">
        <f>IF(S19&lt;&gt;0,申込１!$F$4,"")</f>
        <v/>
      </c>
      <c r="C19" s="44" t="str">
        <f>申込１!AI26</f>
        <v/>
      </c>
      <c r="D19" s="44" t="str">
        <f>IFERROR(IF(申込１!AE26&lt;&gt;0,申込１!AE26,""),"")</f>
        <v/>
      </c>
      <c r="F19" s="44" t="str">
        <f>申込１!AH26&amp;" "&amp;C19</f>
        <v xml:space="preserve"> </v>
      </c>
      <c r="H19" s="44">
        <f>申込１!AG26</f>
        <v>0</v>
      </c>
      <c r="I19" s="44" t="str">
        <f t="shared" si="0"/>
        <v/>
      </c>
      <c r="J19" s="44" t="str">
        <f>申込１!AL26</f>
        <v/>
      </c>
      <c r="K19" s="44" t="str">
        <f t="shared" si="1"/>
        <v/>
      </c>
      <c r="M19" s="44" t="str">
        <f t="shared" si="2"/>
        <v/>
      </c>
      <c r="O19" s="44" t="str">
        <f t="shared" si="3"/>
        <v/>
      </c>
      <c r="Q19" s="44" t="str">
        <f t="shared" si="4"/>
        <v/>
      </c>
      <c r="S19" s="44">
        <f>申込１!AF26</f>
        <v>0</v>
      </c>
      <c r="U19" s="44" t="str">
        <f t="shared" si="5"/>
        <v/>
      </c>
      <c r="V19" s="44">
        <v>19</v>
      </c>
    </row>
    <row r="20" spans="1:22" x14ac:dyDescent="0.15">
      <c r="A20" s="57">
        <v>19</v>
      </c>
      <c r="B20" s="44" t="str">
        <f>IF(S20&lt;&gt;0,申込１!$F$4,"")</f>
        <v/>
      </c>
      <c r="C20" s="44" t="str">
        <f>申込１!AI27</f>
        <v/>
      </c>
      <c r="D20" s="44" t="str">
        <f>IFERROR(IF(申込１!AE27&lt;&gt;0,申込１!AE27,""),"")</f>
        <v/>
      </c>
      <c r="F20" s="44" t="str">
        <f>申込１!AH27&amp;" "&amp;C20</f>
        <v xml:space="preserve"> </v>
      </c>
      <c r="H20" s="44">
        <f>申込１!AG27</f>
        <v>0</v>
      </c>
      <c r="I20" s="44" t="str">
        <f t="shared" si="0"/>
        <v/>
      </c>
      <c r="J20" s="44" t="str">
        <f>申込１!AL27</f>
        <v/>
      </c>
      <c r="K20" s="44" t="str">
        <f t="shared" si="1"/>
        <v/>
      </c>
      <c r="M20" s="44" t="str">
        <f t="shared" si="2"/>
        <v/>
      </c>
      <c r="O20" s="44" t="str">
        <f t="shared" si="3"/>
        <v/>
      </c>
      <c r="Q20" s="44" t="str">
        <f t="shared" si="4"/>
        <v/>
      </c>
      <c r="S20" s="44">
        <f>申込１!AF27</f>
        <v>0</v>
      </c>
      <c r="U20" s="44" t="str">
        <f t="shared" si="5"/>
        <v/>
      </c>
      <c r="V20" s="44">
        <v>20</v>
      </c>
    </row>
    <row r="21" spans="1:22" x14ac:dyDescent="0.15">
      <c r="A21" s="57">
        <v>20</v>
      </c>
      <c r="B21" s="44" t="str">
        <f>IF(S21&lt;&gt;0,申込１!$F$4,"")</f>
        <v/>
      </c>
      <c r="C21" s="44" t="str">
        <f>申込１!AI28</f>
        <v/>
      </c>
      <c r="D21" s="44" t="str">
        <f>IFERROR(IF(申込１!AE28&lt;&gt;0,申込１!AE28,""),"")</f>
        <v/>
      </c>
      <c r="F21" s="44" t="str">
        <f>申込１!AH28&amp;" "&amp;C21</f>
        <v xml:space="preserve"> </v>
      </c>
      <c r="H21" s="44">
        <f>申込１!AG28</f>
        <v>0</v>
      </c>
      <c r="I21" s="44" t="str">
        <f t="shared" si="0"/>
        <v/>
      </c>
      <c r="J21" s="44" t="str">
        <f>申込１!AL28</f>
        <v/>
      </c>
      <c r="K21" s="44" t="str">
        <f t="shared" si="1"/>
        <v/>
      </c>
      <c r="M21" s="44" t="str">
        <f t="shared" si="2"/>
        <v/>
      </c>
      <c r="O21" s="44" t="str">
        <f t="shared" si="3"/>
        <v/>
      </c>
      <c r="Q21" s="44" t="str">
        <f t="shared" si="4"/>
        <v/>
      </c>
      <c r="S21" s="44">
        <f>申込１!AF28</f>
        <v>0</v>
      </c>
      <c r="U21" s="44" t="str">
        <f t="shared" si="5"/>
        <v/>
      </c>
      <c r="V21" s="44">
        <v>21</v>
      </c>
    </row>
    <row r="22" spans="1:22" x14ac:dyDescent="0.15">
      <c r="A22" s="57">
        <v>1</v>
      </c>
      <c r="B22" s="44" t="str">
        <f>IF(S22&lt;&gt;0,申込１!$F$4,"")</f>
        <v/>
      </c>
      <c r="C22" s="44" t="str">
        <f>申込１!AI31</f>
        <v/>
      </c>
      <c r="D22" s="44" t="str">
        <f>IFERROR(IF(申込１!AE31&lt;&gt;0,申込１!AE31,""),"")</f>
        <v/>
      </c>
      <c r="F22" s="44" t="str">
        <f>申込１!AH31&amp;" "&amp;C22</f>
        <v xml:space="preserve"> </v>
      </c>
      <c r="H22" s="44">
        <f>申込１!AG31</f>
        <v>0</v>
      </c>
      <c r="I22" s="44" t="str">
        <f t="shared" si="0"/>
        <v/>
      </c>
      <c r="J22" s="44" t="str">
        <f>申込１!AL31</f>
        <v/>
      </c>
      <c r="K22" s="44" t="str">
        <f t="shared" si="1"/>
        <v/>
      </c>
      <c r="M22" s="44" t="str">
        <f t="shared" si="2"/>
        <v/>
      </c>
      <c r="O22" s="44" t="str">
        <f t="shared" si="3"/>
        <v/>
      </c>
      <c r="Q22" s="44" t="str">
        <f t="shared" si="4"/>
        <v/>
      </c>
      <c r="S22" s="44">
        <f>申込１!AF31</f>
        <v>0</v>
      </c>
      <c r="U22" s="44" t="str">
        <f t="shared" si="5"/>
        <v/>
      </c>
      <c r="V22" s="44">
        <v>22</v>
      </c>
    </row>
    <row r="23" spans="1:22" x14ac:dyDescent="0.15">
      <c r="A23" s="57">
        <v>2</v>
      </c>
      <c r="B23" s="44" t="str">
        <f>IF(S23&lt;&gt;0,申込１!$F$4,"")</f>
        <v/>
      </c>
      <c r="C23" s="44" t="str">
        <f>申込１!AI32</f>
        <v/>
      </c>
      <c r="D23" s="44" t="str">
        <f>IFERROR(IF(申込１!AE32&lt;&gt;0,申込１!AE32,""),"")</f>
        <v/>
      </c>
      <c r="F23" s="44" t="str">
        <f>申込１!AH32&amp;" "&amp;C23</f>
        <v xml:space="preserve"> </v>
      </c>
      <c r="H23" s="44">
        <f>申込１!AG32</f>
        <v>0</v>
      </c>
      <c r="I23" s="44" t="str">
        <f t="shared" si="0"/>
        <v/>
      </c>
      <c r="J23" s="44" t="str">
        <f>申込１!AL32</f>
        <v/>
      </c>
      <c r="K23" s="44" t="str">
        <f t="shared" si="1"/>
        <v/>
      </c>
      <c r="M23" s="44" t="str">
        <f t="shared" si="2"/>
        <v/>
      </c>
      <c r="O23" s="44" t="str">
        <f t="shared" si="3"/>
        <v/>
      </c>
      <c r="Q23" s="44" t="str">
        <f t="shared" si="4"/>
        <v/>
      </c>
      <c r="S23" s="44">
        <f>申込１!AF32</f>
        <v>0</v>
      </c>
      <c r="U23" s="44" t="str">
        <f t="shared" si="5"/>
        <v/>
      </c>
      <c r="V23" s="44">
        <v>23</v>
      </c>
    </row>
    <row r="24" spans="1:22" x14ac:dyDescent="0.15">
      <c r="A24" s="57">
        <v>3</v>
      </c>
      <c r="B24" s="44" t="str">
        <f>IF(S24&lt;&gt;0,申込１!$F$4,"")</f>
        <v/>
      </c>
      <c r="C24" s="44" t="str">
        <f>申込１!AI33</f>
        <v/>
      </c>
      <c r="D24" s="44" t="str">
        <f>IFERROR(IF(申込１!AE33&lt;&gt;0,申込１!AE33,""),"")</f>
        <v/>
      </c>
      <c r="F24" s="44" t="str">
        <f>申込１!AH33&amp;" "&amp;C24</f>
        <v xml:space="preserve"> </v>
      </c>
      <c r="H24" s="44">
        <f>申込１!AG33</f>
        <v>0</v>
      </c>
      <c r="I24" s="44" t="str">
        <f t="shared" si="0"/>
        <v/>
      </c>
      <c r="J24" s="44" t="str">
        <f>申込１!AL33</f>
        <v/>
      </c>
      <c r="K24" s="44" t="str">
        <f t="shared" si="1"/>
        <v/>
      </c>
      <c r="M24" s="44" t="str">
        <f t="shared" si="2"/>
        <v/>
      </c>
      <c r="O24" s="44" t="str">
        <f t="shared" si="3"/>
        <v/>
      </c>
      <c r="Q24" s="44" t="str">
        <f t="shared" si="4"/>
        <v/>
      </c>
      <c r="S24" s="44">
        <f>申込１!AF33</f>
        <v>0</v>
      </c>
      <c r="U24" s="44" t="str">
        <f t="shared" si="5"/>
        <v/>
      </c>
      <c r="V24" s="44">
        <v>24</v>
      </c>
    </row>
    <row r="25" spans="1:22" x14ac:dyDescent="0.15">
      <c r="A25" s="57">
        <v>4</v>
      </c>
      <c r="B25" s="44" t="str">
        <f>IF(S25&lt;&gt;0,申込１!$F$4,"")</f>
        <v/>
      </c>
      <c r="C25" s="44" t="str">
        <f>申込１!AI34</f>
        <v/>
      </c>
      <c r="D25" s="44" t="str">
        <f>IFERROR(IF(申込１!AE34&lt;&gt;0,申込１!AE34,""),"")</f>
        <v/>
      </c>
      <c r="F25" s="44" t="str">
        <f>申込１!AH34&amp;" "&amp;C25</f>
        <v xml:space="preserve"> </v>
      </c>
      <c r="H25" s="44">
        <f>申込１!AG34</f>
        <v>0</v>
      </c>
      <c r="I25" s="44" t="str">
        <f t="shared" si="0"/>
        <v/>
      </c>
      <c r="J25" s="44" t="str">
        <f>申込１!AL34</f>
        <v/>
      </c>
      <c r="K25" s="44" t="str">
        <f t="shared" si="1"/>
        <v/>
      </c>
      <c r="M25" s="44" t="str">
        <f t="shared" si="2"/>
        <v/>
      </c>
      <c r="O25" s="44" t="str">
        <f t="shared" si="3"/>
        <v/>
      </c>
      <c r="Q25" s="44" t="str">
        <f t="shared" si="4"/>
        <v/>
      </c>
      <c r="S25" s="44">
        <f>申込１!AF34</f>
        <v>0</v>
      </c>
      <c r="U25" s="44" t="str">
        <f t="shared" si="5"/>
        <v/>
      </c>
      <c r="V25" s="44">
        <v>25</v>
      </c>
    </row>
    <row r="26" spans="1:22" x14ac:dyDescent="0.15">
      <c r="A26" s="57">
        <v>5</v>
      </c>
      <c r="B26" s="44" t="str">
        <f>IF(S26&lt;&gt;0,申込１!$F$4,"")</f>
        <v/>
      </c>
      <c r="C26" s="44" t="str">
        <f>申込１!AI35</f>
        <v/>
      </c>
      <c r="D26" s="44" t="str">
        <f>IFERROR(IF(申込１!AE35&lt;&gt;0,申込１!AE35,""),"")</f>
        <v/>
      </c>
      <c r="F26" s="44" t="str">
        <f>申込１!AH35&amp;" "&amp;C26</f>
        <v xml:space="preserve"> </v>
      </c>
      <c r="H26" s="44">
        <f>申込１!AG35</f>
        <v>0</v>
      </c>
      <c r="I26" s="44" t="str">
        <f t="shared" si="0"/>
        <v/>
      </c>
      <c r="J26" s="44" t="str">
        <f>申込１!AL35</f>
        <v/>
      </c>
      <c r="K26" s="44" t="str">
        <f t="shared" si="1"/>
        <v/>
      </c>
      <c r="M26" s="44" t="str">
        <f t="shared" si="2"/>
        <v/>
      </c>
      <c r="O26" s="44" t="str">
        <f t="shared" si="3"/>
        <v/>
      </c>
      <c r="Q26" s="44" t="str">
        <f t="shared" si="4"/>
        <v/>
      </c>
      <c r="S26" s="44">
        <f>申込１!AF35</f>
        <v>0</v>
      </c>
      <c r="U26" s="44" t="str">
        <f t="shared" si="5"/>
        <v/>
      </c>
      <c r="V26" s="44">
        <v>26</v>
      </c>
    </row>
    <row r="27" spans="1:22" x14ac:dyDescent="0.15">
      <c r="A27" s="57">
        <v>6</v>
      </c>
      <c r="B27" s="44" t="str">
        <f>IF(S27&lt;&gt;0,申込１!$F$4,"")</f>
        <v/>
      </c>
      <c r="C27" s="44" t="str">
        <f>申込１!AI36</f>
        <v/>
      </c>
      <c r="D27" s="44" t="str">
        <f>IFERROR(IF(申込１!AE36&lt;&gt;0,申込１!AE36,""),"")</f>
        <v/>
      </c>
      <c r="F27" s="44" t="str">
        <f>申込１!AH36&amp;" "&amp;C27</f>
        <v xml:space="preserve"> </v>
      </c>
      <c r="H27" s="44">
        <f>申込１!AG36</f>
        <v>0</v>
      </c>
      <c r="I27" s="44" t="str">
        <f t="shared" si="0"/>
        <v/>
      </c>
      <c r="J27" s="44" t="str">
        <f>申込１!AL36</f>
        <v/>
      </c>
      <c r="K27" s="44" t="str">
        <f t="shared" si="1"/>
        <v/>
      </c>
      <c r="M27" s="44" t="str">
        <f t="shared" si="2"/>
        <v/>
      </c>
      <c r="O27" s="44" t="str">
        <f t="shared" si="3"/>
        <v/>
      </c>
      <c r="Q27" s="44" t="str">
        <f t="shared" si="4"/>
        <v/>
      </c>
      <c r="S27" s="44">
        <f>申込１!AF36</f>
        <v>0</v>
      </c>
      <c r="U27" s="44" t="str">
        <f t="shared" si="5"/>
        <v/>
      </c>
      <c r="V27" s="44">
        <v>27</v>
      </c>
    </row>
    <row r="28" spans="1:22" x14ac:dyDescent="0.15">
      <c r="A28" s="57">
        <v>7</v>
      </c>
      <c r="B28" s="44" t="str">
        <f>IF(S28&lt;&gt;0,申込１!$F$4,"")</f>
        <v/>
      </c>
      <c r="C28" s="44" t="str">
        <f>申込１!AI37</f>
        <v/>
      </c>
      <c r="D28" s="44" t="str">
        <f>IFERROR(IF(申込１!AE37&lt;&gt;0,申込１!AE37,""),"")</f>
        <v/>
      </c>
      <c r="F28" s="44" t="str">
        <f>申込１!AH37&amp;" "&amp;C28</f>
        <v xml:space="preserve"> </v>
      </c>
      <c r="H28" s="44">
        <f>申込１!AG37</f>
        <v>0</v>
      </c>
      <c r="I28" s="44" t="str">
        <f t="shared" si="0"/>
        <v/>
      </c>
      <c r="J28" s="44" t="str">
        <f>申込１!AL37</f>
        <v/>
      </c>
      <c r="K28" s="44" t="str">
        <f t="shared" si="1"/>
        <v/>
      </c>
      <c r="M28" s="44" t="str">
        <f t="shared" si="2"/>
        <v/>
      </c>
      <c r="O28" s="44" t="str">
        <f t="shared" si="3"/>
        <v/>
      </c>
      <c r="Q28" s="44" t="str">
        <f t="shared" si="4"/>
        <v/>
      </c>
      <c r="S28" s="44">
        <f>申込１!AF37</f>
        <v>0</v>
      </c>
      <c r="U28" s="44" t="str">
        <f t="shared" si="5"/>
        <v/>
      </c>
      <c r="V28" s="44">
        <v>28</v>
      </c>
    </row>
    <row r="29" spans="1:22" x14ac:dyDescent="0.15">
      <c r="A29" s="57">
        <v>8</v>
      </c>
      <c r="B29" s="44" t="str">
        <f>IF(S29&lt;&gt;0,申込１!$F$4,"")</f>
        <v/>
      </c>
      <c r="C29" s="44" t="str">
        <f>申込１!AI38</f>
        <v/>
      </c>
      <c r="D29" s="44" t="str">
        <f>IFERROR(IF(申込１!AE38&lt;&gt;0,申込１!AE38,""),"")</f>
        <v/>
      </c>
      <c r="F29" s="44" t="str">
        <f>申込１!AH38&amp;" "&amp;C29</f>
        <v xml:space="preserve"> </v>
      </c>
      <c r="H29" s="44">
        <f>申込１!AG38</f>
        <v>0</v>
      </c>
      <c r="I29" s="44" t="str">
        <f t="shared" si="0"/>
        <v/>
      </c>
      <c r="J29" s="44" t="str">
        <f>申込１!AL38</f>
        <v/>
      </c>
      <c r="K29" s="44" t="str">
        <f t="shared" si="1"/>
        <v/>
      </c>
      <c r="M29" s="44" t="str">
        <f t="shared" si="2"/>
        <v/>
      </c>
      <c r="O29" s="44" t="str">
        <f t="shared" si="3"/>
        <v/>
      </c>
      <c r="Q29" s="44" t="str">
        <f t="shared" si="4"/>
        <v/>
      </c>
      <c r="S29" s="44">
        <f>申込１!AF38</f>
        <v>0</v>
      </c>
      <c r="U29" s="44" t="str">
        <f t="shared" si="5"/>
        <v/>
      </c>
      <c r="V29" s="44">
        <v>29</v>
      </c>
    </row>
    <row r="30" spans="1:22" x14ac:dyDescent="0.15">
      <c r="A30" s="57">
        <v>9</v>
      </c>
      <c r="B30" s="44" t="str">
        <f>IF(S30&lt;&gt;0,申込１!$F$4,"")</f>
        <v/>
      </c>
      <c r="C30" s="44" t="str">
        <f>申込１!AI39</f>
        <v/>
      </c>
      <c r="D30" s="44" t="str">
        <f>IFERROR(IF(申込１!AE39&lt;&gt;0,申込１!AE39,""),"")</f>
        <v/>
      </c>
      <c r="F30" s="44" t="str">
        <f>申込１!AH39&amp;" "&amp;C30</f>
        <v xml:space="preserve"> </v>
      </c>
      <c r="H30" s="44">
        <f>申込１!AG39</f>
        <v>0</v>
      </c>
      <c r="I30" s="44" t="str">
        <f t="shared" si="0"/>
        <v/>
      </c>
      <c r="J30" s="44" t="str">
        <f>申込１!AL39</f>
        <v/>
      </c>
      <c r="K30" s="44" t="str">
        <f t="shared" si="1"/>
        <v/>
      </c>
      <c r="M30" s="44" t="str">
        <f t="shared" si="2"/>
        <v/>
      </c>
      <c r="O30" s="44" t="str">
        <f t="shared" si="3"/>
        <v/>
      </c>
      <c r="Q30" s="44" t="str">
        <f t="shared" si="4"/>
        <v/>
      </c>
      <c r="S30" s="44">
        <f>申込１!AF39</f>
        <v>0</v>
      </c>
      <c r="U30" s="44" t="str">
        <f t="shared" si="5"/>
        <v/>
      </c>
      <c r="V30" s="44">
        <v>30</v>
      </c>
    </row>
    <row r="31" spans="1:22" x14ac:dyDescent="0.15">
      <c r="A31" s="57">
        <v>10</v>
      </c>
      <c r="B31" s="44" t="str">
        <f>IF(S31&lt;&gt;0,申込１!$F$4,"")</f>
        <v/>
      </c>
      <c r="C31" s="44" t="str">
        <f>申込１!AI40</f>
        <v/>
      </c>
      <c r="D31" s="44" t="str">
        <f>IFERROR(IF(申込１!AE40&lt;&gt;0,申込１!AE40,""),"")</f>
        <v/>
      </c>
      <c r="F31" s="44" t="str">
        <f>申込１!AH40&amp;" "&amp;C31</f>
        <v xml:space="preserve"> </v>
      </c>
      <c r="H31" s="44">
        <f>申込１!AG40</f>
        <v>0</v>
      </c>
      <c r="I31" s="44" t="str">
        <f t="shared" si="0"/>
        <v/>
      </c>
      <c r="J31" s="44" t="str">
        <f>申込１!AL40</f>
        <v/>
      </c>
      <c r="K31" s="44" t="str">
        <f t="shared" si="1"/>
        <v/>
      </c>
      <c r="M31" s="44" t="str">
        <f t="shared" si="2"/>
        <v/>
      </c>
      <c r="O31" s="44" t="str">
        <f t="shared" si="3"/>
        <v/>
      </c>
      <c r="Q31" s="44" t="str">
        <f t="shared" si="4"/>
        <v/>
      </c>
      <c r="S31" s="44">
        <f>申込１!AF40</f>
        <v>0</v>
      </c>
      <c r="U31" s="44" t="str">
        <f t="shared" si="5"/>
        <v/>
      </c>
      <c r="V31" s="44">
        <v>31</v>
      </c>
    </row>
    <row r="32" spans="1:22" x14ac:dyDescent="0.15">
      <c r="A32" s="57">
        <v>11</v>
      </c>
      <c r="B32" s="44" t="str">
        <f>IF(S32&lt;&gt;0,申込１!$F$4,"")</f>
        <v/>
      </c>
      <c r="C32" s="44" t="str">
        <f>申込１!AI41</f>
        <v/>
      </c>
      <c r="D32" s="44" t="str">
        <f>IFERROR(IF(申込１!AE41&lt;&gt;0,申込１!AE41,""),"")</f>
        <v/>
      </c>
      <c r="F32" s="44" t="str">
        <f>申込１!AH41&amp;" "&amp;C32</f>
        <v xml:space="preserve"> </v>
      </c>
      <c r="H32" s="44">
        <f>申込１!AG41</f>
        <v>0</v>
      </c>
      <c r="I32" s="44" t="str">
        <f t="shared" si="0"/>
        <v/>
      </c>
      <c r="J32" s="44" t="str">
        <f>申込１!AL41</f>
        <v/>
      </c>
      <c r="K32" s="44" t="str">
        <f t="shared" si="1"/>
        <v/>
      </c>
      <c r="M32" s="44" t="str">
        <f t="shared" si="2"/>
        <v/>
      </c>
      <c r="O32" s="44" t="str">
        <f t="shared" si="3"/>
        <v/>
      </c>
      <c r="Q32" s="44" t="str">
        <f t="shared" si="4"/>
        <v/>
      </c>
      <c r="S32" s="44">
        <f>申込１!AF41</f>
        <v>0</v>
      </c>
      <c r="U32" s="44" t="str">
        <f t="shared" si="5"/>
        <v/>
      </c>
      <c r="V32" s="44">
        <v>32</v>
      </c>
    </row>
    <row r="33" spans="1:22" x14ac:dyDescent="0.15">
      <c r="A33" s="57">
        <v>12</v>
      </c>
      <c r="B33" s="44" t="str">
        <f>IF(S33&lt;&gt;0,申込１!$F$4,"")</f>
        <v/>
      </c>
      <c r="C33" s="44" t="str">
        <f>申込１!AI42</f>
        <v/>
      </c>
      <c r="D33" s="44" t="str">
        <f>IFERROR(IF(申込１!AE42&lt;&gt;0,申込１!AE42,""),"")</f>
        <v/>
      </c>
      <c r="F33" s="44" t="str">
        <f>申込１!AH42&amp;" "&amp;C33</f>
        <v xml:space="preserve"> </v>
      </c>
      <c r="H33" s="44">
        <f>申込１!AG42</f>
        <v>0</v>
      </c>
      <c r="I33" s="44" t="str">
        <f t="shared" si="0"/>
        <v/>
      </c>
      <c r="J33" s="44" t="str">
        <f>申込１!AL42</f>
        <v/>
      </c>
      <c r="K33" s="44" t="str">
        <f t="shared" si="1"/>
        <v/>
      </c>
      <c r="M33" s="44" t="str">
        <f t="shared" si="2"/>
        <v/>
      </c>
      <c r="O33" s="44" t="str">
        <f t="shared" si="3"/>
        <v/>
      </c>
      <c r="Q33" s="44" t="str">
        <f t="shared" si="4"/>
        <v/>
      </c>
      <c r="S33" s="44">
        <f>申込１!AF42</f>
        <v>0</v>
      </c>
      <c r="U33" s="44" t="str">
        <f t="shared" si="5"/>
        <v/>
      </c>
      <c r="V33" s="44">
        <v>33</v>
      </c>
    </row>
    <row r="34" spans="1:22" x14ac:dyDescent="0.15">
      <c r="A34" s="57">
        <v>13</v>
      </c>
      <c r="B34" s="44" t="str">
        <f>IF(S34&lt;&gt;0,申込１!$F$4,"")</f>
        <v/>
      </c>
      <c r="C34" s="44" t="str">
        <f>申込１!AI43</f>
        <v/>
      </c>
      <c r="D34" s="44" t="str">
        <f>IFERROR(IF(申込１!AE43&lt;&gt;0,申込１!AE43,""),"")</f>
        <v/>
      </c>
      <c r="F34" s="44" t="str">
        <f>申込１!AH43&amp;" "&amp;C34</f>
        <v xml:space="preserve"> </v>
      </c>
      <c r="H34" s="44">
        <f>申込１!AG43</f>
        <v>0</v>
      </c>
      <c r="I34" s="44" t="str">
        <f t="shared" ref="I34:I41" si="6">C34</f>
        <v/>
      </c>
      <c r="J34" s="44" t="str">
        <f>申込１!AL43</f>
        <v/>
      </c>
      <c r="K34" s="44" t="str">
        <f t="shared" ref="K34:K41" si="7">IFERROR(IF(S34&lt;&gt;"",VLOOKUP(S34,$A$114:$K$153,8,FALSE),""),"")</f>
        <v/>
      </c>
      <c r="M34" s="44" t="str">
        <f t="shared" ref="M34:M41" si="8">IFERROR(IF(S34&lt;&gt;"",VLOOKUP(S34,$A$114:$K$153,11,FALSE),""),"")</f>
        <v/>
      </c>
      <c r="O34" s="44" t="str">
        <f t="shared" si="3"/>
        <v/>
      </c>
      <c r="Q34" s="44" t="str">
        <f t="shared" si="4"/>
        <v/>
      </c>
      <c r="S34" s="44">
        <f>申込１!AF43</f>
        <v>0</v>
      </c>
      <c r="U34" s="44" t="str">
        <f t="shared" ref="U34:U41" si="9">IF(S34=0,"","○")</f>
        <v/>
      </c>
      <c r="V34" s="44">
        <v>34</v>
      </c>
    </row>
    <row r="35" spans="1:22" x14ac:dyDescent="0.15">
      <c r="A35" s="57">
        <v>14</v>
      </c>
      <c r="B35" s="44" t="str">
        <f>IF(S35&lt;&gt;0,申込１!$F$4,"")</f>
        <v/>
      </c>
      <c r="C35" s="44" t="str">
        <f>申込１!AI44</f>
        <v/>
      </c>
      <c r="D35" s="44" t="str">
        <f>IFERROR(IF(申込１!AE44&lt;&gt;0,申込１!AE44,""),"")</f>
        <v/>
      </c>
      <c r="F35" s="44" t="str">
        <f>申込１!AH44&amp;" "&amp;C35</f>
        <v xml:space="preserve"> </v>
      </c>
      <c r="H35" s="44">
        <f>申込１!AG44</f>
        <v>0</v>
      </c>
      <c r="I35" s="44" t="str">
        <f t="shared" si="6"/>
        <v/>
      </c>
      <c r="J35" s="44" t="str">
        <f>申込１!AL44</f>
        <v/>
      </c>
      <c r="K35" s="44" t="str">
        <f t="shared" si="7"/>
        <v/>
      </c>
      <c r="M35" s="44" t="str">
        <f t="shared" si="8"/>
        <v/>
      </c>
      <c r="O35" s="44" t="str">
        <f t="shared" si="3"/>
        <v/>
      </c>
      <c r="Q35" s="44" t="str">
        <f t="shared" si="4"/>
        <v/>
      </c>
      <c r="S35" s="44">
        <f>申込１!AF44</f>
        <v>0</v>
      </c>
      <c r="U35" s="44" t="str">
        <f t="shared" si="9"/>
        <v/>
      </c>
      <c r="V35" s="44">
        <v>35</v>
      </c>
    </row>
    <row r="36" spans="1:22" x14ac:dyDescent="0.15">
      <c r="A36" s="57">
        <v>15</v>
      </c>
      <c r="B36" s="44" t="str">
        <f>IF(S36&lt;&gt;0,申込１!$F$4,"")</f>
        <v/>
      </c>
      <c r="C36" s="44" t="str">
        <f>申込１!AI45</f>
        <v/>
      </c>
      <c r="D36" s="44" t="str">
        <f>IFERROR(IF(申込１!AE45&lt;&gt;0,申込１!AE45,""),"")</f>
        <v/>
      </c>
      <c r="F36" s="44" t="str">
        <f>申込１!AH45&amp;" "&amp;C36</f>
        <v xml:space="preserve"> </v>
      </c>
      <c r="H36" s="44">
        <f>申込１!AG45</f>
        <v>0</v>
      </c>
      <c r="I36" s="44" t="str">
        <f t="shared" si="6"/>
        <v/>
      </c>
      <c r="J36" s="44" t="str">
        <f>申込１!AL45</f>
        <v/>
      </c>
      <c r="K36" s="44" t="str">
        <f t="shared" si="7"/>
        <v/>
      </c>
      <c r="M36" s="44" t="str">
        <f t="shared" si="8"/>
        <v/>
      </c>
      <c r="O36" s="44" t="str">
        <f t="shared" si="3"/>
        <v/>
      </c>
      <c r="Q36" s="44" t="str">
        <f t="shared" si="4"/>
        <v/>
      </c>
      <c r="S36" s="44">
        <f>申込１!AF45</f>
        <v>0</v>
      </c>
      <c r="U36" s="44" t="str">
        <f t="shared" si="9"/>
        <v/>
      </c>
      <c r="V36" s="44">
        <v>36</v>
      </c>
    </row>
    <row r="37" spans="1:22" x14ac:dyDescent="0.15">
      <c r="A37" s="57">
        <v>16</v>
      </c>
      <c r="B37" s="44" t="str">
        <f>IF(S37&lt;&gt;0,申込１!$F$4,"")</f>
        <v/>
      </c>
      <c r="C37" s="44" t="str">
        <f>申込１!AI46</f>
        <v/>
      </c>
      <c r="D37" s="44" t="str">
        <f>IFERROR(IF(申込１!AE46&lt;&gt;0,申込１!AE46,""),"")</f>
        <v/>
      </c>
      <c r="F37" s="44" t="str">
        <f>申込１!AH46&amp;" "&amp;C37</f>
        <v xml:space="preserve"> </v>
      </c>
      <c r="H37" s="44">
        <f>申込１!AG46</f>
        <v>0</v>
      </c>
      <c r="I37" s="44" t="str">
        <f t="shared" si="6"/>
        <v/>
      </c>
      <c r="J37" s="44" t="str">
        <f>申込１!AL46</f>
        <v/>
      </c>
      <c r="K37" s="44" t="str">
        <f t="shared" si="7"/>
        <v/>
      </c>
      <c r="M37" s="44" t="str">
        <f t="shared" si="8"/>
        <v/>
      </c>
      <c r="O37" s="44" t="str">
        <f>IFERROR(IF(S37&lt;&gt;"",VLOOKUP(S37,$A$114:$K$153,9,FALSE),""),"")</f>
        <v/>
      </c>
      <c r="Q37" s="44" t="str">
        <f>IFERROR(IF(S37&lt;&gt;"",VLOOKUP(S37,$A$114:$K$153,10,FALSE),""),"")</f>
        <v/>
      </c>
      <c r="S37" s="44">
        <f>申込１!AF46</f>
        <v>0</v>
      </c>
      <c r="U37" s="44" t="str">
        <f t="shared" si="9"/>
        <v/>
      </c>
      <c r="V37" s="44">
        <v>37</v>
      </c>
    </row>
    <row r="38" spans="1:22" x14ac:dyDescent="0.15">
      <c r="A38" s="57">
        <v>17</v>
      </c>
      <c r="B38" s="44" t="str">
        <f>IF(S38&lt;&gt;0,申込１!$F$4,"")</f>
        <v/>
      </c>
      <c r="C38" s="44" t="str">
        <f>申込１!AI47</f>
        <v/>
      </c>
      <c r="D38" s="44" t="str">
        <f>IFERROR(IF(申込１!AE47&lt;&gt;0,申込１!AE47,""),"")</f>
        <v/>
      </c>
      <c r="F38" s="44" t="str">
        <f>申込１!AH47&amp;" "&amp;C38</f>
        <v xml:space="preserve"> </v>
      </c>
      <c r="H38" s="44">
        <f>申込１!AG47</f>
        <v>0</v>
      </c>
      <c r="I38" s="44" t="str">
        <f t="shared" si="6"/>
        <v/>
      </c>
      <c r="J38" s="44" t="str">
        <f>申込１!AL47</f>
        <v/>
      </c>
      <c r="K38" s="44" t="str">
        <f t="shared" si="7"/>
        <v/>
      </c>
      <c r="M38" s="44" t="str">
        <f t="shared" si="8"/>
        <v/>
      </c>
      <c r="O38" s="44" t="str">
        <f>IFERROR(IF(S38&lt;&gt;"",VLOOKUP(S38,$A$114:$K$153,9,FALSE),""),"")</f>
        <v/>
      </c>
      <c r="Q38" s="44" t="str">
        <f>IFERROR(IF(S38&lt;&gt;"",VLOOKUP(S38,$A$114:$K$153,10,FALSE),""),"")</f>
        <v/>
      </c>
      <c r="S38" s="44">
        <f>申込１!AF47</f>
        <v>0</v>
      </c>
      <c r="U38" s="44" t="str">
        <f t="shared" si="9"/>
        <v/>
      </c>
      <c r="V38" s="44">
        <v>38</v>
      </c>
    </row>
    <row r="39" spans="1:22" x14ac:dyDescent="0.15">
      <c r="A39" s="57">
        <v>18</v>
      </c>
      <c r="B39" s="44" t="str">
        <f>IF(S39&lt;&gt;0,申込１!$F$4,"")</f>
        <v/>
      </c>
      <c r="C39" s="44" t="str">
        <f>申込１!AI48</f>
        <v/>
      </c>
      <c r="D39" s="44" t="str">
        <f>IFERROR(IF(申込１!AE48&lt;&gt;0,申込１!AE48,""),"")</f>
        <v/>
      </c>
      <c r="F39" s="44" t="str">
        <f>申込１!AH48&amp;" "&amp;C39</f>
        <v xml:space="preserve"> </v>
      </c>
      <c r="H39" s="44">
        <f>申込１!AG48</f>
        <v>0</v>
      </c>
      <c r="I39" s="44" t="str">
        <f t="shared" si="6"/>
        <v/>
      </c>
      <c r="J39" s="44" t="str">
        <f>申込１!AL48</f>
        <v/>
      </c>
      <c r="K39" s="44" t="str">
        <f t="shared" si="7"/>
        <v/>
      </c>
      <c r="M39" s="44" t="str">
        <f t="shared" si="8"/>
        <v/>
      </c>
      <c r="O39" s="44" t="str">
        <f>IFERROR(IF(S39&lt;&gt;"",VLOOKUP(S39,$A$114:$K$153,9,FALSE),""),"")</f>
        <v/>
      </c>
      <c r="Q39" s="44" t="str">
        <f>IFERROR(IF(S39&lt;&gt;"",VLOOKUP(S39,$A$114:$K$153,10,FALSE),""),"")</f>
        <v/>
      </c>
      <c r="S39" s="44">
        <f>申込１!AF48</f>
        <v>0</v>
      </c>
      <c r="U39" s="44" t="str">
        <f t="shared" si="9"/>
        <v/>
      </c>
      <c r="V39" s="44">
        <v>39</v>
      </c>
    </row>
    <row r="40" spans="1:22" x14ac:dyDescent="0.15">
      <c r="A40" s="57">
        <v>19</v>
      </c>
      <c r="B40" s="44" t="str">
        <f>IF(S40&lt;&gt;0,申込１!$F$4,"")</f>
        <v/>
      </c>
      <c r="C40" s="44" t="str">
        <f>申込１!AI49</f>
        <v/>
      </c>
      <c r="D40" s="44" t="str">
        <f>IFERROR(IF(申込１!AE49&lt;&gt;0,申込１!AE49,""),"")</f>
        <v/>
      </c>
      <c r="F40" s="44" t="str">
        <f>申込１!AH49&amp;" "&amp;C40</f>
        <v xml:space="preserve"> </v>
      </c>
      <c r="H40" s="44">
        <f>申込１!AG49</f>
        <v>0</v>
      </c>
      <c r="I40" s="44" t="str">
        <f t="shared" si="6"/>
        <v/>
      </c>
      <c r="J40" s="44" t="str">
        <f>申込１!AL49</f>
        <v/>
      </c>
      <c r="K40" s="44" t="str">
        <f t="shared" si="7"/>
        <v/>
      </c>
      <c r="M40" s="44" t="str">
        <f t="shared" si="8"/>
        <v/>
      </c>
      <c r="O40" s="44" t="str">
        <f>IFERROR(IF(S40&lt;&gt;"",VLOOKUP(S40,$A$114:$K$153,9,FALSE),""),"")</f>
        <v/>
      </c>
      <c r="Q40" s="44" t="str">
        <f>IFERROR(IF(S40&lt;&gt;"",VLOOKUP(S40,$A$114:$K$153,10,FALSE),""),"")</f>
        <v/>
      </c>
      <c r="S40" s="44">
        <f>申込１!AF49</f>
        <v>0</v>
      </c>
      <c r="U40" s="44" t="str">
        <f t="shared" si="9"/>
        <v/>
      </c>
      <c r="V40" s="44">
        <v>40</v>
      </c>
    </row>
    <row r="41" spans="1:22" x14ac:dyDescent="0.15">
      <c r="A41" s="57">
        <v>20</v>
      </c>
      <c r="B41" s="44" t="str">
        <f>IF(S41&lt;&gt;0,申込１!$F$4,"")</f>
        <v/>
      </c>
      <c r="C41" s="44" t="str">
        <f>申込１!AI50</f>
        <v/>
      </c>
      <c r="D41" s="44" t="str">
        <f>IFERROR(IF(申込１!AE50&lt;&gt;0,申込１!AE50,""),"")</f>
        <v/>
      </c>
      <c r="F41" s="44" t="str">
        <f>申込１!AH50&amp;" "&amp;C41</f>
        <v xml:space="preserve"> </v>
      </c>
      <c r="H41" s="44">
        <f>申込１!AG50</f>
        <v>0</v>
      </c>
      <c r="I41" s="44" t="str">
        <f t="shared" si="6"/>
        <v/>
      </c>
      <c r="J41" s="44" t="str">
        <f>申込１!AL50</f>
        <v/>
      </c>
      <c r="K41" s="44" t="str">
        <f t="shared" si="7"/>
        <v/>
      </c>
      <c r="M41" s="44" t="str">
        <f t="shared" si="8"/>
        <v/>
      </c>
      <c r="O41" s="44" t="str">
        <f>IFERROR(IF(S41&lt;&gt;"",VLOOKUP(S41,$A$114:$K$153,9,FALSE),""),"")</f>
        <v/>
      </c>
      <c r="Q41" s="44" t="str">
        <f>IFERROR(IF(S41&lt;&gt;"",VLOOKUP(S41,$A$114:$K$153,10,FALSE),""),"")</f>
        <v/>
      </c>
      <c r="S41" s="44">
        <f>申込１!AF50</f>
        <v>0</v>
      </c>
      <c r="U41" s="44" t="str">
        <f t="shared" si="9"/>
        <v/>
      </c>
      <c r="V41" s="44">
        <v>41</v>
      </c>
    </row>
    <row r="42" spans="1:22" ht="20.100000000000001" customHeight="1" x14ac:dyDescent="0.15">
      <c r="A42" s="58" t="s">
        <v>37</v>
      </c>
      <c r="B42" s="47" t="s">
        <v>36</v>
      </c>
      <c r="C42" s="47" t="s">
        <v>35</v>
      </c>
      <c r="D42" s="47" t="s">
        <v>21</v>
      </c>
      <c r="E42" s="51" t="s">
        <v>42</v>
      </c>
      <c r="F42" s="47" t="s">
        <v>16</v>
      </c>
      <c r="G42" s="47" t="s">
        <v>17</v>
      </c>
      <c r="H42" s="47" t="s">
        <v>18</v>
      </c>
      <c r="I42" s="47" t="s">
        <v>19</v>
      </c>
      <c r="J42" s="47" t="s">
        <v>20</v>
      </c>
      <c r="K42" s="48" t="s">
        <v>29</v>
      </c>
      <c r="L42" s="48" t="s">
        <v>30</v>
      </c>
      <c r="M42" s="48" t="s">
        <v>33</v>
      </c>
      <c r="N42" s="48" t="s">
        <v>34</v>
      </c>
      <c r="O42" s="59" t="s">
        <v>45</v>
      </c>
      <c r="P42" s="59" t="s">
        <v>46</v>
      </c>
      <c r="Q42" s="59" t="s">
        <v>47</v>
      </c>
      <c r="R42" s="59" t="s">
        <v>48</v>
      </c>
      <c r="S42" s="49" t="s">
        <v>31</v>
      </c>
      <c r="T42" s="49" t="s">
        <v>32</v>
      </c>
      <c r="U42" s="47" t="s">
        <v>40</v>
      </c>
      <c r="V42" s="44">
        <v>42</v>
      </c>
    </row>
    <row r="43" spans="1:22" x14ac:dyDescent="0.15">
      <c r="A43" s="57">
        <v>1</v>
      </c>
      <c r="B43" s="44" t="str">
        <f>IF(S43&lt;&gt;0,申込１!$F$4,"")</f>
        <v/>
      </c>
      <c r="C43" s="44" t="str">
        <f>申込１!R9</f>
        <v/>
      </c>
      <c r="D43" s="44" t="str">
        <f>IFERROR(IF(申込１!N9&lt;&gt;0,申込１!N9,""),"")</f>
        <v/>
      </c>
      <c r="F43" s="44" t="str">
        <f>申込１!Q9&amp;" "&amp;申込１!R9</f>
        <v xml:space="preserve"> </v>
      </c>
      <c r="G43" s="44" t="str">
        <f>申込１!Q10&amp;" "&amp;申込１!R10</f>
        <v xml:space="preserve"> </v>
      </c>
      <c r="H43" s="44">
        <f>申込１!P9</f>
        <v>0</v>
      </c>
      <c r="I43" s="44" t="str">
        <f>申込１!R10</f>
        <v/>
      </c>
      <c r="K43" s="44" t="str">
        <f t="shared" ref="K43:K74" si="10">IFERROR(IF(S43&lt;&gt;"",VLOOKUP(S43,$A$114:$K$153,8,FALSE),""),"")</f>
        <v/>
      </c>
      <c r="L43" s="44" t="str">
        <f t="shared" ref="L43:L74" si="11">IFERROR(IF(T43&lt;&gt;"",VLOOKUP(T43,$A$114:$K$153,8,FALSE),""),"")</f>
        <v/>
      </c>
      <c r="M43" s="44" t="str">
        <f t="shared" ref="M43:M74" si="12">IFERROR(IF(S43&lt;&gt;"",VLOOKUP(S43,$A$114:$K$153,11,FALSE),""),"")</f>
        <v/>
      </c>
      <c r="N43" s="44" t="str">
        <f t="shared" ref="N43:N74" si="13">IFERROR(IF(T43&lt;&gt;"",VLOOKUP(T43,$A$114:$K$153,11,FALSE),""),"")</f>
        <v/>
      </c>
      <c r="O43" s="44" t="str">
        <f t="shared" ref="O43:O74" si="14">IFERROR(IF(S43&lt;&gt;"",VLOOKUP(S43,$A$114:$K$153,9,FALSE),""),"")</f>
        <v/>
      </c>
      <c r="P43" s="44" t="str">
        <f t="shared" ref="P43:P74" si="15">IFERROR(IF(T43&lt;&gt;"",VLOOKUP(T43,$A$114:$K$153,9,FALSE),""),"")</f>
        <v/>
      </c>
      <c r="Q43" s="44" t="str">
        <f t="shared" ref="Q43:Q74" si="16">IFERROR(IF(S43&lt;&gt;"",VLOOKUP(S43,$A$114:$K$153,10,FALSE),""),"")</f>
        <v/>
      </c>
      <c r="R43" s="44" t="str">
        <f t="shared" ref="R43:R74" si="17">IFERROR(IF(T43&lt;&gt;"",VLOOKUP(T43,$A$114:$K$153,10,FALSE),""),"")</f>
        <v/>
      </c>
      <c r="S43" s="44">
        <f>申込１!O9</f>
        <v>0</v>
      </c>
      <c r="T43" s="44">
        <f>申込１!O10</f>
        <v>0</v>
      </c>
      <c r="U43" s="44" t="str">
        <f t="shared" ref="U43:U74" si="18">IF(S43*T43=0,"","○")</f>
        <v/>
      </c>
      <c r="V43" s="44">
        <v>43</v>
      </c>
    </row>
    <row r="44" spans="1:22" x14ac:dyDescent="0.15">
      <c r="A44" s="57">
        <v>2</v>
      </c>
      <c r="B44" s="44" t="str">
        <f>IF(S44&lt;&gt;0,申込１!$F$4,"")</f>
        <v/>
      </c>
      <c r="C44" s="44" t="str">
        <f>申込１!R11</f>
        <v/>
      </c>
      <c r="D44" s="44" t="str">
        <f>IFERROR(IF(申込１!N11&lt;&gt;0,申込１!N11,""),"")</f>
        <v/>
      </c>
      <c r="F44" s="44" t="str">
        <f>申込１!Q11&amp;" "&amp;申込１!R11</f>
        <v xml:space="preserve"> </v>
      </c>
      <c r="G44" s="44" t="str">
        <f>申込１!Q12&amp;" "&amp;申込１!R12</f>
        <v xml:space="preserve"> </v>
      </c>
      <c r="H44" s="44">
        <f>申込１!P11</f>
        <v>0</v>
      </c>
      <c r="I44" s="44" t="str">
        <f>申込１!R12</f>
        <v/>
      </c>
      <c r="K44" s="44" t="str">
        <f t="shared" si="10"/>
        <v/>
      </c>
      <c r="L44" s="44" t="str">
        <f t="shared" si="11"/>
        <v/>
      </c>
      <c r="M44" s="44" t="str">
        <f t="shared" si="12"/>
        <v/>
      </c>
      <c r="N44" s="44" t="str">
        <f t="shared" si="13"/>
        <v/>
      </c>
      <c r="O44" s="44" t="str">
        <f t="shared" si="14"/>
        <v/>
      </c>
      <c r="P44" s="44" t="str">
        <f t="shared" si="15"/>
        <v/>
      </c>
      <c r="Q44" s="44" t="str">
        <f t="shared" si="16"/>
        <v/>
      </c>
      <c r="R44" s="44" t="str">
        <f t="shared" si="17"/>
        <v/>
      </c>
      <c r="S44" s="44">
        <f>申込１!O11</f>
        <v>0</v>
      </c>
      <c r="T44" s="44">
        <f>申込１!O12</f>
        <v>0</v>
      </c>
      <c r="U44" s="44" t="str">
        <f t="shared" si="18"/>
        <v/>
      </c>
      <c r="V44" s="44">
        <v>44</v>
      </c>
    </row>
    <row r="45" spans="1:22" x14ac:dyDescent="0.15">
      <c r="A45" s="57">
        <v>3</v>
      </c>
      <c r="B45" s="44" t="str">
        <f>IF(S45&lt;&gt;0,申込１!$F$4,"")</f>
        <v/>
      </c>
      <c r="C45" s="44" t="str">
        <f>申込１!R13</f>
        <v/>
      </c>
      <c r="D45" s="44" t="str">
        <f>IFERROR(IF(申込１!N13&lt;&gt;0,申込１!N13,""),"")</f>
        <v/>
      </c>
      <c r="F45" s="44" t="str">
        <f>申込１!Q13&amp;" "&amp;申込１!R13</f>
        <v xml:space="preserve"> </v>
      </c>
      <c r="G45" s="44" t="str">
        <f>申込１!Q14&amp;" "&amp;申込１!R14</f>
        <v xml:space="preserve"> </v>
      </c>
      <c r="H45" s="44">
        <f>申込１!P13</f>
        <v>0</v>
      </c>
      <c r="I45" s="44" t="str">
        <f>申込１!R14</f>
        <v/>
      </c>
      <c r="K45" s="44" t="str">
        <f t="shared" si="10"/>
        <v/>
      </c>
      <c r="L45" s="44" t="str">
        <f t="shared" si="11"/>
        <v/>
      </c>
      <c r="M45" s="44" t="str">
        <f t="shared" si="12"/>
        <v/>
      </c>
      <c r="N45" s="44" t="str">
        <f t="shared" si="13"/>
        <v/>
      </c>
      <c r="O45" s="44" t="str">
        <f t="shared" si="14"/>
        <v/>
      </c>
      <c r="P45" s="44" t="str">
        <f t="shared" si="15"/>
        <v/>
      </c>
      <c r="Q45" s="44" t="str">
        <f t="shared" si="16"/>
        <v/>
      </c>
      <c r="R45" s="44" t="str">
        <f t="shared" si="17"/>
        <v/>
      </c>
      <c r="S45" s="44">
        <f>申込１!O13</f>
        <v>0</v>
      </c>
      <c r="T45" s="44">
        <f>申込１!O14</f>
        <v>0</v>
      </c>
      <c r="U45" s="44" t="str">
        <f t="shared" si="18"/>
        <v/>
      </c>
      <c r="V45" s="44">
        <v>45</v>
      </c>
    </row>
    <row r="46" spans="1:22" x14ac:dyDescent="0.15">
      <c r="A46" s="57">
        <v>4</v>
      </c>
      <c r="B46" s="44" t="str">
        <f>IF(S46&lt;&gt;0,申込１!$F$4,"")</f>
        <v/>
      </c>
      <c r="C46" s="44" t="str">
        <f>申込１!R15</f>
        <v/>
      </c>
      <c r="D46" s="44" t="str">
        <f>IFERROR(IF(申込１!N15&lt;&gt;0,申込１!N15,""),"")</f>
        <v/>
      </c>
      <c r="F46" s="44" t="str">
        <f>申込１!Q15&amp;" "&amp;申込１!R15</f>
        <v xml:space="preserve"> </v>
      </c>
      <c r="G46" s="44" t="str">
        <f>申込１!Q16&amp;" "&amp;申込１!R16</f>
        <v xml:space="preserve"> </v>
      </c>
      <c r="H46" s="44">
        <f>申込１!P15</f>
        <v>0</v>
      </c>
      <c r="I46" s="44" t="str">
        <f>申込１!R16</f>
        <v/>
      </c>
      <c r="K46" s="44" t="str">
        <f t="shared" si="10"/>
        <v/>
      </c>
      <c r="L46" s="44" t="str">
        <f t="shared" si="11"/>
        <v/>
      </c>
      <c r="M46" s="44" t="str">
        <f t="shared" si="12"/>
        <v/>
      </c>
      <c r="N46" s="44" t="str">
        <f t="shared" si="13"/>
        <v/>
      </c>
      <c r="O46" s="44" t="str">
        <f t="shared" si="14"/>
        <v/>
      </c>
      <c r="P46" s="44" t="str">
        <f t="shared" si="15"/>
        <v/>
      </c>
      <c r="Q46" s="44" t="str">
        <f t="shared" si="16"/>
        <v/>
      </c>
      <c r="R46" s="44" t="str">
        <f t="shared" si="17"/>
        <v/>
      </c>
      <c r="S46" s="44">
        <f>申込１!O15</f>
        <v>0</v>
      </c>
      <c r="T46" s="44">
        <f>申込１!O16</f>
        <v>0</v>
      </c>
      <c r="U46" s="44" t="str">
        <f t="shared" si="18"/>
        <v/>
      </c>
      <c r="V46" s="44">
        <v>46</v>
      </c>
    </row>
    <row r="47" spans="1:22" x14ac:dyDescent="0.15">
      <c r="A47" s="57">
        <v>5</v>
      </c>
      <c r="B47" s="44" t="str">
        <f>IF(S47&lt;&gt;0,申込１!$F$4,"")</f>
        <v/>
      </c>
      <c r="C47" s="44" t="str">
        <f>申込１!R17</f>
        <v/>
      </c>
      <c r="D47" s="44" t="str">
        <f>IFERROR(IF(申込１!N17&lt;&gt;0,申込１!N17,""),"")</f>
        <v/>
      </c>
      <c r="F47" s="44" t="str">
        <f>申込１!Q17&amp;" "&amp;申込１!R17</f>
        <v xml:space="preserve"> </v>
      </c>
      <c r="G47" s="44" t="str">
        <f>申込１!Q18&amp;" "&amp;申込１!R18</f>
        <v xml:space="preserve"> </v>
      </c>
      <c r="H47" s="44">
        <f>申込１!P17</f>
        <v>0</v>
      </c>
      <c r="I47" s="44" t="str">
        <f>申込１!R18</f>
        <v/>
      </c>
      <c r="K47" s="44" t="str">
        <f t="shared" si="10"/>
        <v/>
      </c>
      <c r="L47" s="44" t="str">
        <f t="shared" si="11"/>
        <v/>
      </c>
      <c r="M47" s="44" t="str">
        <f t="shared" si="12"/>
        <v/>
      </c>
      <c r="N47" s="44" t="str">
        <f t="shared" si="13"/>
        <v/>
      </c>
      <c r="O47" s="44" t="str">
        <f t="shared" si="14"/>
        <v/>
      </c>
      <c r="P47" s="44" t="str">
        <f t="shared" si="15"/>
        <v/>
      </c>
      <c r="Q47" s="44" t="str">
        <f t="shared" si="16"/>
        <v/>
      </c>
      <c r="R47" s="44" t="str">
        <f t="shared" si="17"/>
        <v/>
      </c>
      <c r="S47" s="44">
        <f>申込１!O17</f>
        <v>0</v>
      </c>
      <c r="T47" s="44">
        <f>申込１!O18</f>
        <v>0</v>
      </c>
      <c r="U47" s="44" t="str">
        <f t="shared" si="18"/>
        <v/>
      </c>
      <c r="V47" s="44">
        <v>47</v>
      </c>
    </row>
    <row r="48" spans="1:22" x14ac:dyDescent="0.15">
      <c r="A48" s="57">
        <v>6</v>
      </c>
      <c r="B48" s="44" t="str">
        <f>IF(S48&lt;&gt;0,申込１!$F$4,"")</f>
        <v/>
      </c>
      <c r="C48" s="44" t="str">
        <f>申込１!R19</f>
        <v/>
      </c>
      <c r="D48" s="44" t="str">
        <f>IFERROR(IF(申込１!N19&lt;&gt;0,申込１!N19,""),"")</f>
        <v/>
      </c>
      <c r="F48" s="44" t="str">
        <f>申込１!Q19&amp;" "&amp;申込１!R19</f>
        <v xml:space="preserve"> </v>
      </c>
      <c r="G48" s="44" t="str">
        <f>申込１!Q20&amp;" "&amp;申込１!R20</f>
        <v xml:space="preserve"> </v>
      </c>
      <c r="H48" s="44">
        <f>申込１!P19</f>
        <v>0</v>
      </c>
      <c r="I48" s="44" t="str">
        <f>申込１!R20</f>
        <v/>
      </c>
      <c r="K48" s="44" t="str">
        <f t="shared" si="10"/>
        <v/>
      </c>
      <c r="L48" s="44" t="str">
        <f t="shared" si="11"/>
        <v/>
      </c>
      <c r="M48" s="44" t="str">
        <f t="shared" si="12"/>
        <v/>
      </c>
      <c r="N48" s="44" t="str">
        <f t="shared" si="13"/>
        <v/>
      </c>
      <c r="O48" s="44" t="str">
        <f t="shared" si="14"/>
        <v/>
      </c>
      <c r="P48" s="44" t="str">
        <f t="shared" si="15"/>
        <v/>
      </c>
      <c r="Q48" s="44" t="str">
        <f t="shared" si="16"/>
        <v/>
      </c>
      <c r="R48" s="44" t="str">
        <f t="shared" si="17"/>
        <v/>
      </c>
      <c r="S48" s="44">
        <f>申込１!O19</f>
        <v>0</v>
      </c>
      <c r="T48" s="44">
        <f>申込１!O20</f>
        <v>0</v>
      </c>
      <c r="U48" s="44" t="str">
        <f t="shared" si="18"/>
        <v/>
      </c>
      <c r="V48" s="44">
        <v>48</v>
      </c>
    </row>
    <row r="49" spans="1:22" x14ac:dyDescent="0.15">
      <c r="A49" s="57">
        <v>7</v>
      </c>
      <c r="B49" s="44" t="str">
        <f>IF(S49&lt;&gt;0,申込１!$F$4,"")</f>
        <v/>
      </c>
      <c r="C49" s="44" t="str">
        <f>申込１!R21</f>
        <v/>
      </c>
      <c r="D49" s="44" t="str">
        <f>IFERROR(IF(申込１!N21&lt;&gt;0,申込１!N21,""),"")</f>
        <v/>
      </c>
      <c r="F49" s="44" t="str">
        <f>申込１!Q21&amp;" "&amp;申込１!R21</f>
        <v xml:space="preserve"> </v>
      </c>
      <c r="G49" s="44" t="str">
        <f>申込１!Q22&amp;" "&amp;申込１!R22</f>
        <v xml:space="preserve"> </v>
      </c>
      <c r="H49" s="44">
        <f>申込１!P21</f>
        <v>0</v>
      </c>
      <c r="I49" s="44" t="str">
        <f>申込１!R22</f>
        <v/>
      </c>
      <c r="K49" s="44" t="str">
        <f t="shared" si="10"/>
        <v/>
      </c>
      <c r="L49" s="44" t="str">
        <f t="shared" si="11"/>
        <v/>
      </c>
      <c r="M49" s="44" t="str">
        <f t="shared" si="12"/>
        <v/>
      </c>
      <c r="N49" s="44" t="str">
        <f t="shared" si="13"/>
        <v/>
      </c>
      <c r="O49" s="44" t="str">
        <f t="shared" si="14"/>
        <v/>
      </c>
      <c r="P49" s="44" t="str">
        <f t="shared" si="15"/>
        <v/>
      </c>
      <c r="Q49" s="44" t="str">
        <f t="shared" si="16"/>
        <v/>
      </c>
      <c r="R49" s="44" t="str">
        <f t="shared" si="17"/>
        <v/>
      </c>
      <c r="S49" s="44">
        <f>申込１!O21</f>
        <v>0</v>
      </c>
      <c r="T49" s="44">
        <f>申込１!O22</f>
        <v>0</v>
      </c>
      <c r="U49" s="44" t="str">
        <f t="shared" si="18"/>
        <v/>
      </c>
      <c r="V49" s="44">
        <v>49</v>
      </c>
    </row>
    <row r="50" spans="1:22" x14ac:dyDescent="0.15">
      <c r="A50" s="57">
        <v>8</v>
      </c>
      <c r="B50" s="44" t="str">
        <f>IF(S50&lt;&gt;0,申込１!$F$4,"")</f>
        <v/>
      </c>
      <c r="C50" s="44" t="str">
        <f>申込１!R23</f>
        <v/>
      </c>
      <c r="D50" s="44" t="str">
        <f>IFERROR(IF(申込１!N23&lt;&gt;0,申込１!N23,""),"")</f>
        <v/>
      </c>
      <c r="F50" s="44" t="str">
        <f>申込１!Q23&amp;" "&amp;申込１!R23</f>
        <v xml:space="preserve"> </v>
      </c>
      <c r="G50" s="44" t="str">
        <f>申込１!Q24&amp;" "&amp;申込１!R24</f>
        <v xml:space="preserve"> </v>
      </c>
      <c r="H50" s="44">
        <f>申込１!P23</f>
        <v>0</v>
      </c>
      <c r="I50" s="44" t="str">
        <f>申込１!R24</f>
        <v/>
      </c>
      <c r="K50" s="44" t="str">
        <f t="shared" si="10"/>
        <v/>
      </c>
      <c r="L50" s="44" t="str">
        <f t="shared" si="11"/>
        <v/>
      </c>
      <c r="M50" s="44" t="str">
        <f t="shared" si="12"/>
        <v/>
      </c>
      <c r="N50" s="44" t="str">
        <f t="shared" si="13"/>
        <v/>
      </c>
      <c r="O50" s="44" t="str">
        <f t="shared" si="14"/>
        <v/>
      </c>
      <c r="P50" s="44" t="str">
        <f t="shared" si="15"/>
        <v/>
      </c>
      <c r="Q50" s="44" t="str">
        <f t="shared" si="16"/>
        <v/>
      </c>
      <c r="R50" s="44" t="str">
        <f t="shared" si="17"/>
        <v/>
      </c>
      <c r="S50" s="44">
        <f>申込１!O23</f>
        <v>0</v>
      </c>
      <c r="T50" s="44">
        <f>申込１!O24</f>
        <v>0</v>
      </c>
      <c r="U50" s="44" t="str">
        <f t="shared" si="18"/>
        <v/>
      </c>
      <c r="V50" s="44">
        <v>50</v>
      </c>
    </row>
    <row r="51" spans="1:22" x14ac:dyDescent="0.15">
      <c r="A51" s="57">
        <v>9</v>
      </c>
      <c r="B51" s="44" t="str">
        <f>IF(S51&lt;&gt;0,申込１!$F$4,"")</f>
        <v/>
      </c>
      <c r="C51" s="44" t="str">
        <f>申込１!R25</f>
        <v/>
      </c>
      <c r="D51" s="44" t="str">
        <f>IFERROR(IF(申込１!N25&lt;&gt;0,申込１!N25,""),"")</f>
        <v/>
      </c>
      <c r="F51" s="44" t="str">
        <f>申込１!Q25&amp;" "&amp;申込１!R25</f>
        <v xml:space="preserve"> </v>
      </c>
      <c r="G51" s="44" t="str">
        <f>申込１!Q26&amp;" "&amp;申込１!R26</f>
        <v xml:space="preserve"> </v>
      </c>
      <c r="H51" s="44">
        <f>申込１!P25</f>
        <v>0</v>
      </c>
      <c r="I51" s="44" t="str">
        <f>申込１!R26</f>
        <v/>
      </c>
      <c r="K51" s="44" t="str">
        <f t="shared" si="10"/>
        <v/>
      </c>
      <c r="L51" s="44" t="str">
        <f t="shared" si="11"/>
        <v/>
      </c>
      <c r="M51" s="44" t="str">
        <f t="shared" si="12"/>
        <v/>
      </c>
      <c r="N51" s="44" t="str">
        <f t="shared" si="13"/>
        <v/>
      </c>
      <c r="O51" s="44" t="str">
        <f t="shared" si="14"/>
        <v/>
      </c>
      <c r="P51" s="44" t="str">
        <f t="shared" si="15"/>
        <v/>
      </c>
      <c r="Q51" s="44" t="str">
        <f t="shared" si="16"/>
        <v/>
      </c>
      <c r="R51" s="44" t="str">
        <f t="shared" si="17"/>
        <v/>
      </c>
      <c r="S51" s="44">
        <f>申込１!O25</f>
        <v>0</v>
      </c>
      <c r="T51" s="44">
        <f>申込１!O26</f>
        <v>0</v>
      </c>
      <c r="U51" s="44" t="str">
        <f t="shared" si="18"/>
        <v/>
      </c>
      <c r="V51" s="44">
        <v>51</v>
      </c>
    </row>
    <row r="52" spans="1:22" x14ac:dyDescent="0.15">
      <c r="A52" s="57">
        <v>10</v>
      </c>
      <c r="B52" s="44" t="str">
        <f>IF(S52&lt;&gt;0,申込１!$F$4,"")</f>
        <v/>
      </c>
      <c r="C52" s="44" t="str">
        <f>申込１!R27</f>
        <v/>
      </c>
      <c r="D52" s="44" t="str">
        <f>IFERROR(IF(申込１!N27&lt;&gt;0,申込１!N27,""),"")</f>
        <v/>
      </c>
      <c r="F52" s="44" t="str">
        <f>申込１!Q27&amp;" "&amp;申込１!R27</f>
        <v xml:space="preserve"> </v>
      </c>
      <c r="G52" s="44" t="str">
        <f>申込１!Q28&amp;" "&amp;申込１!R28</f>
        <v xml:space="preserve"> </v>
      </c>
      <c r="H52" s="44">
        <f>申込１!P27</f>
        <v>0</v>
      </c>
      <c r="I52" s="44" t="str">
        <f>申込１!R28</f>
        <v/>
      </c>
      <c r="K52" s="44" t="str">
        <f t="shared" si="10"/>
        <v/>
      </c>
      <c r="L52" s="44" t="str">
        <f t="shared" si="11"/>
        <v/>
      </c>
      <c r="M52" s="44" t="str">
        <f t="shared" si="12"/>
        <v/>
      </c>
      <c r="N52" s="44" t="str">
        <f t="shared" si="13"/>
        <v/>
      </c>
      <c r="O52" s="44" t="str">
        <f t="shared" si="14"/>
        <v/>
      </c>
      <c r="P52" s="44" t="str">
        <f t="shared" si="15"/>
        <v/>
      </c>
      <c r="Q52" s="44" t="str">
        <f t="shared" si="16"/>
        <v/>
      </c>
      <c r="R52" s="44" t="str">
        <f t="shared" si="17"/>
        <v/>
      </c>
      <c r="S52" s="44">
        <f>申込１!O27</f>
        <v>0</v>
      </c>
      <c r="T52" s="44">
        <f>申込１!O28</f>
        <v>0</v>
      </c>
      <c r="U52" s="44" t="str">
        <f t="shared" si="18"/>
        <v/>
      </c>
      <c r="V52" s="44">
        <v>52</v>
      </c>
    </row>
    <row r="53" spans="1:22" x14ac:dyDescent="0.15">
      <c r="A53" s="57">
        <v>11</v>
      </c>
      <c r="B53" s="44" t="str">
        <f>IF(S53&lt;&gt;0,申込１!$F$4,"")</f>
        <v/>
      </c>
      <c r="C53" s="44" t="str">
        <f>申込１!R29</f>
        <v/>
      </c>
      <c r="D53" s="44" t="str">
        <f>IFERROR(IF(申込１!N29&lt;&gt;0,申込１!N29,""),"")</f>
        <v/>
      </c>
      <c r="F53" s="44" t="str">
        <f>申込１!Q29&amp;" "&amp;申込１!R29</f>
        <v xml:space="preserve"> </v>
      </c>
      <c r="G53" s="44" t="str">
        <f>申込１!Q30&amp;" "&amp;申込１!R30</f>
        <v xml:space="preserve"> </v>
      </c>
      <c r="H53" s="44">
        <f>申込１!P29</f>
        <v>0</v>
      </c>
      <c r="I53" s="44" t="str">
        <f>申込１!R30</f>
        <v/>
      </c>
      <c r="K53" s="44" t="str">
        <f t="shared" si="10"/>
        <v/>
      </c>
      <c r="L53" s="44" t="str">
        <f t="shared" si="11"/>
        <v/>
      </c>
      <c r="M53" s="44" t="str">
        <f t="shared" si="12"/>
        <v/>
      </c>
      <c r="N53" s="44" t="str">
        <f t="shared" si="13"/>
        <v/>
      </c>
      <c r="O53" s="44" t="str">
        <f t="shared" si="14"/>
        <v/>
      </c>
      <c r="P53" s="44" t="str">
        <f t="shared" si="15"/>
        <v/>
      </c>
      <c r="Q53" s="44" t="str">
        <f t="shared" si="16"/>
        <v/>
      </c>
      <c r="R53" s="44" t="str">
        <f t="shared" si="17"/>
        <v/>
      </c>
      <c r="S53" s="44">
        <f>申込１!O29</f>
        <v>0</v>
      </c>
      <c r="T53" s="44">
        <f>申込１!O30</f>
        <v>0</v>
      </c>
      <c r="U53" s="44" t="str">
        <f t="shared" si="18"/>
        <v/>
      </c>
      <c r="V53" s="44">
        <v>53</v>
      </c>
    </row>
    <row r="54" spans="1:22" x14ac:dyDescent="0.15">
      <c r="A54" s="57">
        <v>12</v>
      </c>
      <c r="B54" s="44" t="str">
        <f>IF(S54&lt;&gt;0,申込１!$F$4,"")</f>
        <v/>
      </c>
      <c r="C54" s="44" t="str">
        <f>申込１!R31</f>
        <v/>
      </c>
      <c r="D54" s="44" t="str">
        <f>IFERROR(IF(申込１!N31&lt;&gt;0,申込１!N31,""),"")</f>
        <v/>
      </c>
      <c r="F54" s="44" t="str">
        <f>申込１!Q31&amp;" "&amp;申込１!R31</f>
        <v xml:space="preserve"> </v>
      </c>
      <c r="G54" s="44" t="str">
        <f>申込１!Q32&amp;" "&amp;申込１!R32</f>
        <v xml:space="preserve"> </v>
      </c>
      <c r="H54" s="44">
        <f>申込１!P31</f>
        <v>0</v>
      </c>
      <c r="I54" s="44" t="str">
        <f>申込１!R32</f>
        <v/>
      </c>
      <c r="K54" s="44" t="str">
        <f t="shared" si="10"/>
        <v/>
      </c>
      <c r="L54" s="44" t="str">
        <f t="shared" si="11"/>
        <v/>
      </c>
      <c r="M54" s="44" t="str">
        <f t="shared" si="12"/>
        <v/>
      </c>
      <c r="N54" s="44" t="str">
        <f t="shared" si="13"/>
        <v/>
      </c>
      <c r="O54" s="44" t="str">
        <f t="shared" si="14"/>
        <v/>
      </c>
      <c r="P54" s="44" t="str">
        <f t="shared" si="15"/>
        <v/>
      </c>
      <c r="Q54" s="44" t="str">
        <f t="shared" si="16"/>
        <v/>
      </c>
      <c r="R54" s="44" t="str">
        <f t="shared" si="17"/>
        <v/>
      </c>
      <c r="S54" s="44">
        <f>申込１!O31</f>
        <v>0</v>
      </c>
      <c r="T54" s="44">
        <f>申込１!O32</f>
        <v>0</v>
      </c>
      <c r="U54" s="44" t="str">
        <f t="shared" si="18"/>
        <v/>
      </c>
      <c r="V54" s="44">
        <v>54</v>
      </c>
    </row>
    <row r="55" spans="1:22" x14ac:dyDescent="0.15">
      <c r="A55" s="57">
        <v>13</v>
      </c>
      <c r="B55" s="44" t="str">
        <f>IF(S55&lt;&gt;0,申込１!$F$4,"")</f>
        <v/>
      </c>
      <c r="C55" s="44" t="str">
        <f>申込１!R33</f>
        <v/>
      </c>
      <c r="D55" s="44" t="str">
        <f>IFERROR(IF(申込１!N33&lt;&gt;0,申込１!N33,""),"")</f>
        <v/>
      </c>
      <c r="F55" s="44" t="str">
        <f>申込１!Q33&amp;" "&amp;申込１!R33</f>
        <v xml:space="preserve"> </v>
      </c>
      <c r="G55" s="44" t="str">
        <f>申込１!Q34&amp;" "&amp;申込１!R34</f>
        <v xml:space="preserve"> </v>
      </c>
      <c r="H55" s="44">
        <f>申込１!P33</f>
        <v>0</v>
      </c>
      <c r="I55" s="44" t="str">
        <f>申込１!R34</f>
        <v/>
      </c>
      <c r="K55" s="44" t="str">
        <f t="shared" si="10"/>
        <v/>
      </c>
      <c r="L55" s="44" t="str">
        <f t="shared" si="11"/>
        <v/>
      </c>
      <c r="M55" s="44" t="str">
        <f t="shared" si="12"/>
        <v/>
      </c>
      <c r="N55" s="44" t="str">
        <f t="shared" si="13"/>
        <v/>
      </c>
      <c r="O55" s="44" t="str">
        <f t="shared" si="14"/>
        <v/>
      </c>
      <c r="P55" s="44" t="str">
        <f t="shared" si="15"/>
        <v/>
      </c>
      <c r="Q55" s="44" t="str">
        <f t="shared" si="16"/>
        <v/>
      </c>
      <c r="R55" s="44" t="str">
        <f t="shared" si="17"/>
        <v/>
      </c>
      <c r="S55" s="44">
        <f>申込１!O33</f>
        <v>0</v>
      </c>
      <c r="T55" s="44">
        <f>申込１!O34</f>
        <v>0</v>
      </c>
      <c r="U55" s="44" t="str">
        <f t="shared" si="18"/>
        <v/>
      </c>
      <c r="V55" s="44">
        <v>55</v>
      </c>
    </row>
    <row r="56" spans="1:22" x14ac:dyDescent="0.15">
      <c r="A56" s="57">
        <v>14</v>
      </c>
      <c r="B56" s="44" t="str">
        <f>IF(S56&lt;&gt;0,申込１!$F$4,"")</f>
        <v/>
      </c>
      <c r="C56" s="44" t="str">
        <f>申込１!R35</f>
        <v/>
      </c>
      <c r="D56" s="44" t="str">
        <f>IFERROR(IF(申込１!N35&lt;&gt;0,申込１!N35,""),"")</f>
        <v/>
      </c>
      <c r="F56" s="44" t="str">
        <f>申込１!Q35&amp;" "&amp;申込１!R35</f>
        <v xml:space="preserve"> </v>
      </c>
      <c r="G56" s="44" t="str">
        <f>申込１!Q36&amp;" "&amp;申込１!R36</f>
        <v xml:space="preserve"> </v>
      </c>
      <c r="H56" s="44">
        <f>申込１!P35</f>
        <v>0</v>
      </c>
      <c r="I56" s="44" t="str">
        <f>申込１!R36</f>
        <v/>
      </c>
      <c r="K56" s="44" t="str">
        <f t="shared" si="10"/>
        <v/>
      </c>
      <c r="L56" s="44" t="str">
        <f t="shared" si="11"/>
        <v/>
      </c>
      <c r="M56" s="44" t="str">
        <f t="shared" si="12"/>
        <v/>
      </c>
      <c r="N56" s="44" t="str">
        <f t="shared" si="13"/>
        <v/>
      </c>
      <c r="O56" s="44" t="str">
        <f t="shared" si="14"/>
        <v/>
      </c>
      <c r="P56" s="44" t="str">
        <f t="shared" si="15"/>
        <v/>
      </c>
      <c r="Q56" s="44" t="str">
        <f t="shared" si="16"/>
        <v/>
      </c>
      <c r="R56" s="44" t="str">
        <f t="shared" si="17"/>
        <v/>
      </c>
      <c r="S56" s="44">
        <f>申込１!O35</f>
        <v>0</v>
      </c>
      <c r="T56" s="44">
        <f>申込１!O36</f>
        <v>0</v>
      </c>
      <c r="U56" s="44" t="str">
        <f t="shared" si="18"/>
        <v/>
      </c>
      <c r="V56" s="44">
        <v>56</v>
      </c>
    </row>
    <row r="57" spans="1:22" x14ac:dyDescent="0.15">
      <c r="A57" s="57">
        <v>15</v>
      </c>
      <c r="B57" s="44" t="str">
        <f>IF(S57&lt;&gt;0,申込１!$F$4,"")</f>
        <v/>
      </c>
      <c r="C57" s="44" t="str">
        <f>申込１!R37</f>
        <v/>
      </c>
      <c r="D57" s="44" t="str">
        <f>IFERROR(IF(申込１!N37&gt;0,申込１!N37,""),"")</f>
        <v/>
      </c>
      <c r="F57" s="44" t="str">
        <f>申込１!Q37&amp;" "&amp;申込１!R37</f>
        <v xml:space="preserve"> </v>
      </c>
      <c r="G57" s="44" t="str">
        <f>申込１!Q38&amp;" "&amp;申込１!R38</f>
        <v xml:space="preserve"> </v>
      </c>
      <c r="H57" s="44">
        <f>申込１!P37</f>
        <v>0</v>
      </c>
      <c r="I57" s="44" t="str">
        <f>申込１!R38</f>
        <v/>
      </c>
      <c r="K57" s="44" t="str">
        <f t="shared" si="10"/>
        <v/>
      </c>
      <c r="L57" s="44" t="str">
        <f t="shared" si="11"/>
        <v/>
      </c>
      <c r="M57" s="44" t="str">
        <f t="shared" si="12"/>
        <v/>
      </c>
      <c r="N57" s="44" t="str">
        <f t="shared" si="13"/>
        <v/>
      </c>
      <c r="O57" s="44" t="str">
        <f t="shared" si="14"/>
        <v/>
      </c>
      <c r="P57" s="44" t="str">
        <f t="shared" si="15"/>
        <v/>
      </c>
      <c r="Q57" s="44" t="str">
        <f t="shared" si="16"/>
        <v/>
      </c>
      <c r="R57" s="44" t="str">
        <f t="shared" si="17"/>
        <v/>
      </c>
      <c r="S57" s="44">
        <f>申込１!O37</f>
        <v>0</v>
      </c>
      <c r="T57" s="44">
        <f>申込１!O38</f>
        <v>0</v>
      </c>
      <c r="U57" s="44" t="str">
        <f t="shared" si="18"/>
        <v/>
      </c>
      <c r="V57" s="44">
        <v>57</v>
      </c>
    </row>
    <row r="58" spans="1:22" x14ac:dyDescent="0.15">
      <c r="A58" s="57">
        <v>16</v>
      </c>
      <c r="B58" s="44" t="str">
        <f>IF(S58&lt;&gt;0,申込１!$F$4,"")</f>
        <v/>
      </c>
      <c r="C58" s="44" t="str">
        <f>申込１!R39</f>
        <v/>
      </c>
      <c r="D58" s="44" t="str">
        <f>IFERROR(IF(申込１!N39&lt;&gt;0,申込１!N39,""),"")</f>
        <v/>
      </c>
      <c r="F58" s="44" t="str">
        <f>申込１!Q39&amp;" "&amp;申込１!R39</f>
        <v xml:space="preserve"> </v>
      </c>
      <c r="G58" s="44" t="str">
        <f>申込１!Q40&amp;" "&amp;申込１!R40</f>
        <v xml:space="preserve"> </v>
      </c>
      <c r="H58" s="44">
        <f>申込１!P39</f>
        <v>0</v>
      </c>
      <c r="I58" s="44" t="str">
        <f>申込１!R40</f>
        <v/>
      </c>
      <c r="K58" s="44" t="str">
        <f t="shared" si="10"/>
        <v/>
      </c>
      <c r="L58" s="44" t="str">
        <f t="shared" si="11"/>
        <v/>
      </c>
      <c r="M58" s="44" t="str">
        <f t="shared" si="12"/>
        <v/>
      </c>
      <c r="N58" s="44" t="str">
        <f t="shared" si="13"/>
        <v/>
      </c>
      <c r="O58" s="44" t="str">
        <f t="shared" si="14"/>
        <v/>
      </c>
      <c r="P58" s="44" t="str">
        <f t="shared" si="15"/>
        <v/>
      </c>
      <c r="Q58" s="44" t="str">
        <f t="shared" si="16"/>
        <v/>
      </c>
      <c r="R58" s="44" t="str">
        <f t="shared" si="17"/>
        <v/>
      </c>
      <c r="S58" s="44">
        <f>申込１!O39</f>
        <v>0</v>
      </c>
      <c r="T58" s="44">
        <f>申込１!O40</f>
        <v>0</v>
      </c>
      <c r="U58" s="44" t="str">
        <f t="shared" si="18"/>
        <v/>
      </c>
      <c r="V58" s="44">
        <v>58</v>
      </c>
    </row>
    <row r="59" spans="1:22" x14ac:dyDescent="0.15">
      <c r="A59" s="57">
        <v>17</v>
      </c>
      <c r="B59" s="44" t="str">
        <f>IF(S59&lt;&gt;0,申込１!$F$4,"")</f>
        <v/>
      </c>
      <c r="C59" s="44" t="str">
        <f>申込１!R41</f>
        <v/>
      </c>
      <c r="D59" s="44" t="str">
        <f>IFERROR(IF(申込１!N41&lt;&gt;0,申込１!N41,""),"")</f>
        <v/>
      </c>
      <c r="F59" s="44" t="str">
        <f>申込１!Q41&amp;" "&amp;申込１!R41</f>
        <v xml:space="preserve"> </v>
      </c>
      <c r="G59" s="44" t="str">
        <f>申込１!Q42&amp;" "&amp;申込１!R42</f>
        <v xml:space="preserve"> </v>
      </c>
      <c r="H59" s="44">
        <f>申込１!P41</f>
        <v>0</v>
      </c>
      <c r="I59" s="44" t="str">
        <f>申込１!R42</f>
        <v/>
      </c>
      <c r="K59" s="44" t="str">
        <f t="shared" si="10"/>
        <v/>
      </c>
      <c r="L59" s="44" t="str">
        <f t="shared" si="11"/>
        <v/>
      </c>
      <c r="M59" s="44" t="str">
        <f t="shared" si="12"/>
        <v/>
      </c>
      <c r="N59" s="44" t="str">
        <f t="shared" si="13"/>
        <v/>
      </c>
      <c r="O59" s="44" t="str">
        <f t="shared" si="14"/>
        <v/>
      </c>
      <c r="P59" s="44" t="str">
        <f t="shared" si="15"/>
        <v/>
      </c>
      <c r="Q59" s="44" t="str">
        <f t="shared" si="16"/>
        <v/>
      </c>
      <c r="R59" s="44" t="str">
        <f t="shared" si="17"/>
        <v/>
      </c>
      <c r="S59" s="44">
        <f>申込１!O41</f>
        <v>0</v>
      </c>
      <c r="T59" s="44">
        <f>申込１!O42</f>
        <v>0</v>
      </c>
      <c r="U59" s="44" t="str">
        <f t="shared" si="18"/>
        <v/>
      </c>
      <c r="V59" s="44">
        <v>59</v>
      </c>
    </row>
    <row r="60" spans="1:22" x14ac:dyDescent="0.15">
      <c r="A60" s="57">
        <v>18</v>
      </c>
      <c r="B60" s="44" t="str">
        <f>IF(S60&lt;&gt;0,申込１!$F$4,"")</f>
        <v/>
      </c>
      <c r="C60" s="44" t="str">
        <f>申込１!R43</f>
        <v/>
      </c>
      <c r="D60" s="44" t="str">
        <f>IFERROR(IF(申込１!N43&lt;&gt;0,申込１!N43,""),"")</f>
        <v/>
      </c>
      <c r="F60" s="44" t="str">
        <f>申込１!Q43&amp;" "&amp;申込１!R43</f>
        <v xml:space="preserve"> </v>
      </c>
      <c r="G60" s="44" t="str">
        <f>申込１!Q44&amp;" "&amp;申込１!R44</f>
        <v xml:space="preserve"> </v>
      </c>
      <c r="H60" s="44">
        <f>申込１!P43</f>
        <v>0</v>
      </c>
      <c r="I60" s="44" t="str">
        <f>申込１!R44</f>
        <v/>
      </c>
      <c r="K60" s="44" t="str">
        <f t="shared" si="10"/>
        <v/>
      </c>
      <c r="L60" s="44" t="str">
        <f t="shared" si="11"/>
        <v/>
      </c>
      <c r="M60" s="44" t="str">
        <f t="shared" si="12"/>
        <v/>
      </c>
      <c r="N60" s="44" t="str">
        <f t="shared" si="13"/>
        <v/>
      </c>
      <c r="O60" s="44" t="str">
        <f t="shared" si="14"/>
        <v/>
      </c>
      <c r="P60" s="44" t="str">
        <f t="shared" si="15"/>
        <v/>
      </c>
      <c r="Q60" s="44" t="str">
        <f t="shared" si="16"/>
        <v/>
      </c>
      <c r="R60" s="44" t="str">
        <f t="shared" si="17"/>
        <v/>
      </c>
      <c r="S60" s="44">
        <f>申込１!O43</f>
        <v>0</v>
      </c>
      <c r="T60" s="44">
        <f>申込１!O44</f>
        <v>0</v>
      </c>
      <c r="U60" s="44" t="str">
        <f t="shared" si="18"/>
        <v/>
      </c>
      <c r="V60" s="44">
        <v>60</v>
      </c>
    </row>
    <row r="61" spans="1:22" x14ac:dyDescent="0.15">
      <c r="A61" s="57">
        <v>19</v>
      </c>
      <c r="B61" s="44" t="str">
        <f>IF(S61&lt;&gt;0,申込１!$F$4,"")</f>
        <v/>
      </c>
      <c r="C61" s="44" t="str">
        <f>申込１!R45</f>
        <v/>
      </c>
      <c r="D61" s="44" t="str">
        <f>IFERROR(IF(申込１!N45&lt;&gt;0,申込１!N45,""),"")</f>
        <v/>
      </c>
      <c r="F61" s="44" t="str">
        <f>申込１!Q45&amp;" "&amp;申込１!R45</f>
        <v xml:space="preserve"> </v>
      </c>
      <c r="G61" s="44" t="str">
        <f>申込１!Q46&amp;" "&amp;申込１!R46</f>
        <v xml:space="preserve"> </v>
      </c>
      <c r="H61" s="44">
        <f>申込１!P45</f>
        <v>0</v>
      </c>
      <c r="I61" s="44" t="str">
        <f>申込１!R46</f>
        <v/>
      </c>
      <c r="K61" s="44" t="str">
        <f t="shared" si="10"/>
        <v/>
      </c>
      <c r="L61" s="44" t="str">
        <f t="shared" si="11"/>
        <v/>
      </c>
      <c r="M61" s="44" t="str">
        <f t="shared" si="12"/>
        <v/>
      </c>
      <c r="N61" s="44" t="str">
        <f t="shared" si="13"/>
        <v/>
      </c>
      <c r="O61" s="44" t="str">
        <f t="shared" si="14"/>
        <v/>
      </c>
      <c r="P61" s="44" t="str">
        <f t="shared" si="15"/>
        <v/>
      </c>
      <c r="Q61" s="44" t="str">
        <f t="shared" si="16"/>
        <v/>
      </c>
      <c r="R61" s="44" t="str">
        <f t="shared" si="17"/>
        <v/>
      </c>
      <c r="S61" s="44">
        <f>申込１!O45</f>
        <v>0</v>
      </c>
      <c r="T61" s="44">
        <f>申込１!O46</f>
        <v>0</v>
      </c>
      <c r="U61" s="44" t="str">
        <f t="shared" si="18"/>
        <v/>
      </c>
      <c r="V61" s="44">
        <v>61</v>
      </c>
    </row>
    <row r="62" spans="1:22" x14ac:dyDescent="0.15">
      <c r="A62" s="57">
        <v>20</v>
      </c>
      <c r="B62" s="44" t="str">
        <f>IF(S62&lt;&gt;0,申込１!$F$4,"")</f>
        <v/>
      </c>
      <c r="C62" s="44" t="str">
        <f>申込１!R47</f>
        <v/>
      </c>
      <c r="D62" s="44" t="str">
        <f>IFERROR(IF(申込１!N47&lt;&gt;0,申込１!N47,""),"")</f>
        <v/>
      </c>
      <c r="F62" s="44" t="str">
        <f>申込１!Q47&amp;" "&amp;申込１!R47</f>
        <v xml:space="preserve"> </v>
      </c>
      <c r="G62" s="44" t="str">
        <f>申込１!Q48&amp;" "&amp;申込１!R48</f>
        <v xml:space="preserve"> </v>
      </c>
      <c r="H62" s="44">
        <f>申込１!P47</f>
        <v>0</v>
      </c>
      <c r="I62" s="44" t="str">
        <f>申込１!R48</f>
        <v/>
      </c>
      <c r="K62" s="44" t="str">
        <f t="shared" si="10"/>
        <v/>
      </c>
      <c r="L62" s="44" t="str">
        <f t="shared" si="11"/>
        <v/>
      </c>
      <c r="M62" s="44" t="str">
        <f t="shared" si="12"/>
        <v/>
      </c>
      <c r="N62" s="44" t="str">
        <f t="shared" si="13"/>
        <v/>
      </c>
      <c r="O62" s="44" t="str">
        <f t="shared" si="14"/>
        <v/>
      </c>
      <c r="P62" s="44" t="str">
        <f t="shared" si="15"/>
        <v/>
      </c>
      <c r="Q62" s="44" t="str">
        <f t="shared" si="16"/>
        <v/>
      </c>
      <c r="R62" s="44" t="str">
        <f t="shared" si="17"/>
        <v/>
      </c>
      <c r="S62" s="44">
        <f>申込１!O47</f>
        <v>0</v>
      </c>
      <c r="T62" s="44">
        <f>申込１!O48</f>
        <v>0</v>
      </c>
      <c r="U62" s="44" t="str">
        <f t="shared" si="18"/>
        <v/>
      </c>
      <c r="V62" s="44">
        <v>62</v>
      </c>
    </row>
    <row r="63" spans="1:22" x14ac:dyDescent="0.15">
      <c r="A63" s="57">
        <v>1</v>
      </c>
      <c r="B63" s="44" t="str">
        <f>IF(S63&lt;&gt;0,申込１!$F$4,"")</f>
        <v/>
      </c>
      <c r="C63" s="44" t="str">
        <f>申込１!Y9</f>
        <v/>
      </c>
      <c r="D63" s="44" t="str">
        <f>IFERROR(IF(申込１!U9&lt;&gt;0,申込１!U9,""),"")</f>
        <v/>
      </c>
      <c r="F63" s="44" t="str">
        <f>申込１!X9&amp;" "&amp;申込１!Y9</f>
        <v xml:space="preserve"> </v>
      </c>
      <c r="G63" s="44" t="str">
        <f>申込１!X10&amp;" "&amp;申込１!Y10</f>
        <v xml:space="preserve"> </v>
      </c>
      <c r="H63" s="44">
        <f>申込１!W9</f>
        <v>0</v>
      </c>
      <c r="I63" s="44" t="str">
        <f>申込１!Y10</f>
        <v/>
      </c>
      <c r="K63" s="44" t="str">
        <f t="shared" si="10"/>
        <v/>
      </c>
      <c r="L63" s="44" t="str">
        <f t="shared" si="11"/>
        <v/>
      </c>
      <c r="M63" s="44" t="str">
        <f t="shared" si="12"/>
        <v/>
      </c>
      <c r="N63" s="44" t="str">
        <f t="shared" si="13"/>
        <v/>
      </c>
      <c r="O63" s="44" t="str">
        <f t="shared" si="14"/>
        <v/>
      </c>
      <c r="P63" s="44" t="str">
        <f t="shared" si="15"/>
        <v/>
      </c>
      <c r="Q63" s="44" t="str">
        <f t="shared" si="16"/>
        <v/>
      </c>
      <c r="R63" s="44" t="str">
        <f t="shared" si="17"/>
        <v/>
      </c>
      <c r="S63" s="44">
        <f>申込１!V9</f>
        <v>0</v>
      </c>
      <c r="T63" s="44">
        <f>申込１!V10</f>
        <v>0</v>
      </c>
      <c r="U63" s="44" t="str">
        <f t="shared" si="18"/>
        <v/>
      </c>
      <c r="V63" s="44">
        <v>63</v>
      </c>
    </row>
    <row r="64" spans="1:22" x14ac:dyDescent="0.15">
      <c r="A64" s="57">
        <v>2</v>
      </c>
      <c r="B64" s="44" t="str">
        <f>IF(S64&lt;&gt;0,申込１!$F$4,"")</f>
        <v/>
      </c>
      <c r="C64" s="44" t="str">
        <f>申込１!Y11</f>
        <v/>
      </c>
      <c r="D64" s="44" t="str">
        <f>IFERROR(IF(申込１!U11&lt;&gt;0,申込１!U11,""),"")</f>
        <v/>
      </c>
      <c r="F64" s="44" t="str">
        <f>申込１!X11&amp;" "&amp;申込１!Y11</f>
        <v xml:space="preserve"> </v>
      </c>
      <c r="G64" s="44" t="str">
        <f>申込１!X12&amp;" "&amp;申込１!Y12</f>
        <v xml:space="preserve"> </v>
      </c>
      <c r="H64" s="44">
        <f>申込１!W11</f>
        <v>0</v>
      </c>
      <c r="I64" s="44" t="str">
        <f>申込１!Y12</f>
        <v/>
      </c>
      <c r="K64" s="44" t="str">
        <f t="shared" si="10"/>
        <v/>
      </c>
      <c r="L64" s="44" t="str">
        <f t="shared" si="11"/>
        <v/>
      </c>
      <c r="M64" s="44" t="str">
        <f t="shared" si="12"/>
        <v/>
      </c>
      <c r="N64" s="44" t="str">
        <f t="shared" si="13"/>
        <v/>
      </c>
      <c r="O64" s="44" t="str">
        <f t="shared" si="14"/>
        <v/>
      </c>
      <c r="P64" s="44" t="str">
        <f t="shared" si="15"/>
        <v/>
      </c>
      <c r="Q64" s="44" t="str">
        <f t="shared" si="16"/>
        <v/>
      </c>
      <c r="R64" s="44" t="str">
        <f t="shared" si="17"/>
        <v/>
      </c>
      <c r="S64" s="44">
        <f>申込１!V11</f>
        <v>0</v>
      </c>
      <c r="T64" s="44">
        <f>申込１!V12</f>
        <v>0</v>
      </c>
      <c r="U64" s="44" t="str">
        <f t="shared" si="18"/>
        <v/>
      </c>
      <c r="V64" s="44">
        <v>64</v>
      </c>
    </row>
    <row r="65" spans="1:22" x14ac:dyDescent="0.15">
      <c r="A65" s="57">
        <v>3</v>
      </c>
      <c r="B65" s="44" t="str">
        <f>IF(S65&lt;&gt;0,申込１!$F$4,"")</f>
        <v/>
      </c>
      <c r="C65" s="44" t="str">
        <f>申込１!Y13</f>
        <v/>
      </c>
      <c r="D65" s="44" t="str">
        <f>IFERROR(IF(申込１!U13&lt;&gt;0,申込１!U13,""),"")</f>
        <v/>
      </c>
      <c r="F65" s="44" t="str">
        <f>申込１!X13&amp;" "&amp;申込１!Y13</f>
        <v xml:space="preserve"> </v>
      </c>
      <c r="G65" s="44" t="str">
        <f>申込１!X14&amp;" "&amp;申込１!Y14</f>
        <v xml:space="preserve"> </v>
      </c>
      <c r="H65" s="44">
        <f>申込１!W13</f>
        <v>0</v>
      </c>
      <c r="I65" s="44" t="str">
        <f>申込１!Y14</f>
        <v/>
      </c>
      <c r="K65" s="44" t="str">
        <f t="shared" si="10"/>
        <v/>
      </c>
      <c r="L65" s="44" t="str">
        <f t="shared" si="11"/>
        <v/>
      </c>
      <c r="M65" s="44" t="str">
        <f t="shared" si="12"/>
        <v/>
      </c>
      <c r="N65" s="44" t="str">
        <f t="shared" si="13"/>
        <v/>
      </c>
      <c r="O65" s="44" t="str">
        <f t="shared" si="14"/>
        <v/>
      </c>
      <c r="P65" s="44" t="str">
        <f t="shared" si="15"/>
        <v/>
      </c>
      <c r="Q65" s="44" t="str">
        <f t="shared" si="16"/>
        <v/>
      </c>
      <c r="R65" s="44" t="str">
        <f t="shared" si="17"/>
        <v/>
      </c>
      <c r="S65" s="44">
        <f>申込１!V13</f>
        <v>0</v>
      </c>
      <c r="T65" s="44">
        <f>申込１!V14</f>
        <v>0</v>
      </c>
      <c r="U65" s="44" t="str">
        <f t="shared" si="18"/>
        <v/>
      </c>
      <c r="V65" s="44">
        <v>65</v>
      </c>
    </row>
    <row r="66" spans="1:22" x14ac:dyDescent="0.15">
      <c r="A66" s="57">
        <v>4</v>
      </c>
      <c r="B66" s="44" t="str">
        <f>IF(S66&lt;&gt;0,申込１!$F$4,"")</f>
        <v/>
      </c>
      <c r="C66" s="44" t="str">
        <f>申込１!Y15</f>
        <v/>
      </c>
      <c r="D66" s="44" t="str">
        <f>IFERROR(IF(申込１!U15&lt;&gt;0,申込１!U15,""),"")</f>
        <v/>
      </c>
      <c r="F66" s="44" t="str">
        <f>申込１!X15&amp;" "&amp;申込１!Y15</f>
        <v xml:space="preserve"> </v>
      </c>
      <c r="G66" s="44" t="str">
        <f>申込１!X16&amp;" "&amp;申込１!Y16</f>
        <v xml:space="preserve"> </v>
      </c>
      <c r="H66" s="44">
        <f>申込１!W15</f>
        <v>0</v>
      </c>
      <c r="I66" s="44" t="str">
        <f>申込１!Y16</f>
        <v/>
      </c>
      <c r="K66" s="44" t="str">
        <f t="shared" si="10"/>
        <v/>
      </c>
      <c r="L66" s="44" t="str">
        <f t="shared" si="11"/>
        <v/>
      </c>
      <c r="M66" s="44" t="str">
        <f t="shared" si="12"/>
        <v/>
      </c>
      <c r="N66" s="44" t="str">
        <f t="shared" si="13"/>
        <v/>
      </c>
      <c r="O66" s="44" t="str">
        <f t="shared" si="14"/>
        <v/>
      </c>
      <c r="P66" s="44" t="str">
        <f t="shared" si="15"/>
        <v/>
      </c>
      <c r="Q66" s="44" t="str">
        <f t="shared" si="16"/>
        <v/>
      </c>
      <c r="R66" s="44" t="str">
        <f t="shared" si="17"/>
        <v/>
      </c>
      <c r="S66" s="44">
        <f>申込１!V15</f>
        <v>0</v>
      </c>
      <c r="T66" s="44">
        <f>申込１!V16</f>
        <v>0</v>
      </c>
      <c r="U66" s="44" t="str">
        <f t="shared" si="18"/>
        <v/>
      </c>
      <c r="V66" s="44">
        <v>66</v>
      </c>
    </row>
    <row r="67" spans="1:22" x14ac:dyDescent="0.15">
      <c r="A67" s="57">
        <v>5</v>
      </c>
      <c r="B67" s="44" t="str">
        <f>IF(S67&lt;&gt;0,申込１!$F$4,"")</f>
        <v/>
      </c>
      <c r="C67" s="44" t="str">
        <f>申込１!Y17</f>
        <v/>
      </c>
      <c r="D67" s="44" t="str">
        <f>IFERROR(IF(申込１!U17&lt;&gt;0,申込１!U17,""),"")</f>
        <v/>
      </c>
      <c r="F67" s="44" t="str">
        <f>申込１!X17&amp;" "&amp;申込１!Y17</f>
        <v xml:space="preserve"> </v>
      </c>
      <c r="G67" s="44" t="str">
        <f>申込１!X18&amp;" "&amp;申込１!Y18</f>
        <v xml:space="preserve"> </v>
      </c>
      <c r="H67" s="44">
        <f>申込１!W17</f>
        <v>0</v>
      </c>
      <c r="I67" s="44" t="str">
        <f>申込１!Y18</f>
        <v/>
      </c>
      <c r="K67" s="44" t="str">
        <f t="shared" si="10"/>
        <v/>
      </c>
      <c r="L67" s="44" t="str">
        <f t="shared" si="11"/>
        <v/>
      </c>
      <c r="M67" s="44" t="str">
        <f t="shared" si="12"/>
        <v/>
      </c>
      <c r="N67" s="44" t="str">
        <f t="shared" si="13"/>
        <v/>
      </c>
      <c r="O67" s="44" t="str">
        <f t="shared" si="14"/>
        <v/>
      </c>
      <c r="P67" s="44" t="str">
        <f t="shared" si="15"/>
        <v/>
      </c>
      <c r="Q67" s="44" t="str">
        <f t="shared" si="16"/>
        <v/>
      </c>
      <c r="R67" s="44" t="str">
        <f t="shared" si="17"/>
        <v/>
      </c>
      <c r="S67" s="44">
        <f>申込１!V17</f>
        <v>0</v>
      </c>
      <c r="T67" s="44">
        <f>申込１!V18</f>
        <v>0</v>
      </c>
      <c r="U67" s="44" t="str">
        <f t="shared" si="18"/>
        <v/>
      </c>
      <c r="V67" s="44">
        <v>67</v>
      </c>
    </row>
    <row r="68" spans="1:22" x14ac:dyDescent="0.15">
      <c r="A68" s="57">
        <v>6</v>
      </c>
      <c r="B68" s="44" t="str">
        <f>IF(S68&lt;&gt;0,申込１!$F$4,"")</f>
        <v/>
      </c>
      <c r="C68" s="44" t="str">
        <f>申込１!Y19</f>
        <v/>
      </c>
      <c r="D68" s="44" t="str">
        <f>IFERROR(IF(申込１!U19&lt;&gt;0,申込１!U19,""),"")</f>
        <v/>
      </c>
      <c r="F68" s="44" t="str">
        <f>申込１!X19&amp;" "&amp;申込１!Y19</f>
        <v xml:space="preserve"> </v>
      </c>
      <c r="G68" s="44" t="str">
        <f>申込１!X20&amp;" "&amp;申込１!Y20</f>
        <v xml:space="preserve"> </v>
      </c>
      <c r="H68" s="44">
        <f>申込１!W19</f>
        <v>0</v>
      </c>
      <c r="I68" s="44" t="str">
        <f>申込１!Y20</f>
        <v/>
      </c>
      <c r="K68" s="44" t="str">
        <f t="shared" si="10"/>
        <v/>
      </c>
      <c r="L68" s="44" t="str">
        <f t="shared" si="11"/>
        <v/>
      </c>
      <c r="M68" s="44" t="str">
        <f t="shared" si="12"/>
        <v/>
      </c>
      <c r="N68" s="44" t="str">
        <f t="shared" si="13"/>
        <v/>
      </c>
      <c r="O68" s="44" t="str">
        <f t="shared" si="14"/>
        <v/>
      </c>
      <c r="P68" s="44" t="str">
        <f t="shared" si="15"/>
        <v/>
      </c>
      <c r="Q68" s="44" t="str">
        <f t="shared" si="16"/>
        <v/>
      </c>
      <c r="R68" s="44" t="str">
        <f t="shared" si="17"/>
        <v/>
      </c>
      <c r="S68" s="44">
        <f>申込１!V19</f>
        <v>0</v>
      </c>
      <c r="T68" s="44">
        <f>申込１!V20</f>
        <v>0</v>
      </c>
      <c r="U68" s="44" t="str">
        <f t="shared" si="18"/>
        <v/>
      </c>
      <c r="V68" s="44">
        <v>68</v>
      </c>
    </row>
    <row r="69" spans="1:22" x14ac:dyDescent="0.15">
      <c r="A69" s="57">
        <v>7</v>
      </c>
      <c r="B69" s="44" t="str">
        <f>IF(S69&lt;&gt;0,申込１!$F$4,"")</f>
        <v/>
      </c>
      <c r="C69" s="44" t="str">
        <f>申込１!Y21</f>
        <v/>
      </c>
      <c r="D69" s="44" t="str">
        <f>IFERROR(IF(申込１!U21&lt;&gt;0,申込１!U21,""),"")</f>
        <v/>
      </c>
      <c r="F69" s="44" t="str">
        <f>申込１!X21&amp;" "&amp;申込１!Y21</f>
        <v xml:space="preserve"> </v>
      </c>
      <c r="G69" s="44" t="str">
        <f>申込１!X22&amp;" "&amp;申込１!Y22</f>
        <v xml:space="preserve"> </v>
      </c>
      <c r="H69" s="44">
        <f>申込１!W21</f>
        <v>0</v>
      </c>
      <c r="I69" s="44" t="str">
        <f>申込１!Y22</f>
        <v/>
      </c>
      <c r="K69" s="44" t="str">
        <f t="shared" si="10"/>
        <v/>
      </c>
      <c r="L69" s="44" t="str">
        <f t="shared" si="11"/>
        <v/>
      </c>
      <c r="M69" s="44" t="str">
        <f t="shared" si="12"/>
        <v/>
      </c>
      <c r="N69" s="44" t="str">
        <f t="shared" si="13"/>
        <v/>
      </c>
      <c r="O69" s="44" t="str">
        <f t="shared" si="14"/>
        <v/>
      </c>
      <c r="P69" s="44" t="str">
        <f t="shared" si="15"/>
        <v/>
      </c>
      <c r="Q69" s="44" t="str">
        <f t="shared" si="16"/>
        <v/>
      </c>
      <c r="R69" s="44" t="str">
        <f t="shared" si="17"/>
        <v/>
      </c>
      <c r="S69" s="44">
        <f>申込１!V21</f>
        <v>0</v>
      </c>
      <c r="T69" s="44">
        <f>申込１!V22</f>
        <v>0</v>
      </c>
      <c r="U69" s="44" t="str">
        <f t="shared" si="18"/>
        <v/>
      </c>
      <c r="V69" s="44">
        <v>69</v>
      </c>
    </row>
    <row r="70" spans="1:22" x14ac:dyDescent="0.15">
      <c r="A70" s="57">
        <v>8</v>
      </c>
      <c r="B70" s="44" t="str">
        <f>IF(S70&lt;&gt;0,申込１!$F$4,"")</f>
        <v/>
      </c>
      <c r="C70" s="44" t="str">
        <f>申込１!Y23</f>
        <v/>
      </c>
      <c r="D70" s="44" t="str">
        <f>IFERROR(IF(申込１!U23&lt;&gt;0,申込１!U23,""),"")</f>
        <v/>
      </c>
      <c r="F70" s="44" t="str">
        <f>申込１!X23&amp;" "&amp;申込１!Y23</f>
        <v xml:space="preserve"> </v>
      </c>
      <c r="G70" s="44" t="str">
        <f>申込１!X24&amp;" "&amp;申込１!Y24</f>
        <v xml:space="preserve"> </v>
      </c>
      <c r="H70" s="44">
        <f>申込１!W23</f>
        <v>0</v>
      </c>
      <c r="I70" s="44" t="str">
        <f>申込１!Y24</f>
        <v/>
      </c>
      <c r="K70" s="44" t="str">
        <f t="shared" si="10"/>
        <v/>
      </c>
      <c r="L70" s="44" t="str">
        <f t="shared" si="11"/>
        <v/>
      </c>
      <c r="M70" s="44" t="str">
        <f t="shared" si="12"/>
        <v/>
      </c>
      <c r="N70" s="44" t="str">
        <f t="shared" si="13"/>
        <v/>
      </c>
      <c r="O70" s="44" t="str">
        <f t="shared" si="14"/>
        <v/>
      </c>
      <c r="P70" s="44" t="str">
        <f t="shared" si="15"/>
        <v/>
      </c>
      <c r="Q70" s="44" t="str">
        <f t="shared" si="16"/>
        <v/>
      </c>
      <c r="R70" s="44" t="str">
        <f t="shared" si="17"/>
        <v/>
      </c>
      <c r="S70" s="44">
        <f>申込１!V23</f>
        <v>0</v>
      </c>
      <c r="T70" s="44">
        <f>申込１!V24</f>
        <v>0</v>
      </c>
      <c r="U70" s="44" t="str">
        <f t="shared" si="18"/>
        <v/>
      </c>
      <c r="V70" s="44">
        <v>70</v>
      </c>
    </row>
    <row r="71" spans="1:22" x14ac:dyDescent="0.15">
      <c r="A71" s="57">
        <v>9</v>
      </c>
      <c r="B71" s="44" t="str">
        <f>IF(S71&lt;&gt;0,申込１!$F$4,"")</f>
        <v/>
      </c>
      <c r="C71" s="44" t="str">
        <f>申込１!Y25</f>
        <v/>
      </c>
      <c r="D71" s="44" t="str">
        <f>IFERROR(IF(申込１!U25&lt;&gt;0,申込１!U25,""),"")</f>
        <v/>
      </c>
      <c r="F71" s="44" t="str">
        <f>申込１!X25&amp;" "&amp;申込１!Y25</f>
        <v xml:space="preserve"> </v>
      </c>
      <c r="G71" s="44" t="str">
        <f>申込１!X26&amp;" "&amp;申込１!Y26</f>
        <v xml:space="preserve"> </v>
      </c>
      <c r="H71" s="44">
        <f>申込１!W25</f>
        <v>0</v>
      </c>
      <c r="I71" s="44" t="str">
        <f>申込１!Y26</f>
        <v/>
      </c>
      <c r="K71" s="44" t="str">
        <f t="shared" si="10"/>
        <v/>
      </c>
      <c r="L71" s="44" t="str">
        <f t="shared" si="11"/>
        <v/>
      </c>
      <c r="M71" s="44" t="str">
        <f t="shared" si="12"/>
        <v/>
      </c>
      <c r="N71" s="44" t="str">
        <f t="shared" si="13"/>
        <v/>
      </c>
      <c r="O71" s="44" t="str">
        <f t="shared" si="14"/>
        <v/>
      </c>
      <c r="P71" s="44" t="str">
        <f t="shared" si="15"/>
        <v/>
      </c>
      <c r="Q71" s="44" t="str">
        <f t="shared" si="16"/>
        <v/>
      </c>
      <c r="R71" s="44" t="str">
        <f t="shared" si="17"/>
        <v/>
      </c>
      <c r="S71" s="44">
        <f>申込１!V25</f>
        <v>0</v>
      </c>
      <c r="T71" s="44">
        <f>申込１!V26</f>
        <v>0</v>
      </c>
      <c r="U71" s="44" t="str">
        <f t="shared" si="18"/>
        <v/>
      </c>
      <c r="V71" s="44">
        <v>71</v>
      </c>
    </row>
    <row r="72" spans="1:22" x14ac:dyDescent="0.15">
      <c r="A72" s="57">
        <v>10</v>
      </c>
      <c r="B72" s="44" t="str">
        <f>IF(S72&lt;&gt;0,申込１!$F$4,"")</f>
        <v/>
      </c>
      <c r="C72" s="44" t="str">
        <f>申込１!Y27</f>
        <v/>
      </c>
      <c r="D72" s="44" t="str">
        <f>IFERROR(IF(申込１!U27&lt;&gt;0,申込１!U27,""),"")</f>
        <v/>
      </c>
      <c r="F72" s="44" t="str">
        <f>申込１!X27&amp;" "&amp;申込１!Y27</f>
        <v xml:space="preserve"> </v>
      </c>
      <c r="G72" s="44" t="str">
        <f>申込１!X28&amp;" "&amp;申込１!Y28</f>
        <v xml:space="preserve"> </v>
      </c>
      <c r="H72" s="44">
        <f>申込１!W27</f>
        <v>0</v>
      </c>
      <c r="I72" s="44" t="str">
        <f>申込１!Y28</f>
        <v/>
      </c>
      <c r="K72" s="44" t="str">
        <f t="shared" si="10"/>
        <v/>
      </c>
      <c r="L72" s="44" t="str">
        <f t="shared" si="11"/>
        <v/>
      </c>
      <c r="M72" s="44" t="str">
        <f t="shared" si="12"/>
        <v/>
      </c>
      <c r="N72" s="44" t="str">
        <f t="shared" si="13"/>
        <v/>
      </c>
      <c r="O72" s="44" t="str">
        <f t="shared" si="14"/>
        <v/>
      </c>
      <c r="P72" s="44" t="str">
        <f t="shared" si="15"/>
        <v/>
      </c>
      <c r="Q72" s="44" t="str">
        <f t="shared" si="16"/>
        <v/>
      </c>
      <c r="R72" s="44" t="str">
        <f t="shared" si="17"/>
        <v/>
      </c>
      <c r="S72" s="44">
        <f>申込１!V27</f>
        <v>0</v>
      </c>
      <c r="T72" s="44">
        <f>申込１!V28</f>
        <v>0</v>
      </c>
      <c r="U72" s="44" t="str">
        <f t="shared" si="18"/>
        <v/>
      </c>
      <c r="V72" s="44">
        <v>72</v>
      </c>
    </row>
    <row r="73" spans="1:22" x14ac:dyDescent="0.15">
      <c r="A73" s="57">
        <v>11</v>
      </c>
      <c r="B73" s="44" t="str">
        <f>IF(S73&lt;&gt;0,申込１!$F$4,"")</f>
        <v/>
      </c>
      <c r="C73" s="44" t="str">
        <f>申込１!Y29</f>
        <v/>
      </c>
      <c r="D73" s="44" t="str">
        <f>IFERROR(IF(申込１!U29&lt;&gt;0,申込１!U29,""),"")</f>
        <v/>
      </c>
      <c r="F73" s="44" t="str">
        <f>申込１!X29&amp;" "&amp;申込１!Y29</f>
        <v xml:space="preserve"> </v>
      </c>
      <c r="G73" s="44" t="str">
        <f>申込１!X30&amp;" "&amp;申込１!Y30</f>
        <v xml:space="preserve"> </v>
      </c>
      <c r="H73" s="44">
        <f>申込１!W29</f>
        <v>0</v>
      </c>
      <c r="I73" s="44" t="str">
        <f>申込１!Y30</f>
        <v/>
      </c>
      <c r="K73" s="44" t="str">
        <f t="shared" si="10"/>
        <v/>
      </c>
      <c r="L73" s="44" t="str">
        <f t="shared" si="11"/>
        <v/>
      </c>
      <c r="M73" s="44" t="str">
        <f t="shared" si="12"/>
        <v/>
      </c>
      <c r="N73" s="44" t="str">
        <f t="shared" si="13"/>
        <v/>
      </c>
      <c r="O73" s="44" t="str">
        <f t="shared" si="14"/>
        <v/>
      </c>
      <c r="P73" s="44" t="str">
        <f t="shared" si="15"/>
        <v/>
      </c>
      <c r="Q73" s="44" t="str">
        <f t="shared" si="16"/>
        <v/>
      </c>
      <c r="R73" s="44" t="str">
        <f t="shared" si="17"/>
        <v/>
      </c>
      <c r="S73" s="44">
        <f>申込１!V29</f>
        <v>0</v>
      </c>
      <c r="T73" s="44">
        <f>申込１!V30</f>
        <v>0</v>
      </c>
      <c r="U73" s="44" t="str">
        <f t="shared" si="18"/>
        <v/>
      </c>
      <c r="V73" s="44">
        <v>73</v>
      </c>
    </row>
    <row r="74" spans="1:22" x14ac:dyDescent="0.15">
      <c r="A74" s="57">
        <v>12</v>
      </c>
      <c r="B74" s="44" t="str">
        <f>IF(S74&lt;&gt;0,申込１!$F$4,"")</f>
        <v/>
      </c>
      <c r="C74" s="44" t="str">
        <f>申込１!Y31</f>
        <v/>
      </c>
      <c r="D74" s="44" t="str">
        <f>IFERROR(IF(申込１!U31&lt;&gt;0,申込１!U31,""),"")</f>
        <v/>
      </c>
      <c r="F74" s="44" t="str">
        <f>申込１!X31&amp;" "&amp;申込１!Y31</f>
        <v xml:space="preserve"> </v>
      </c>
      <c r="G74" s="44" t="str">
        <f>申込１!X32&amp;" "&amp;申込１!Y32</f>
        <v xml:space="preserve"> </v>
      </c>
      <c r="H74" s="44">
        <f>申込１!W31</f>
        <v>0</v>
      </c>
      <c r="I74" s="44" t="str">
        <f>申込１!Y32</f>
        <v/>
      </c>
      <c r="K74" s="44" t="str">
        <f t="shared" si="10"/>
        <v/>
      </c>
      <c r="L74" s="44" t="str">
        <f t="shared" si="11"/>
        <v/>
      </c>
      <c r="M74" s="44" t="str">
        <f t="shared" si="12"/>
        <v/>
      </c>
      <c r="N74" s="44" t="str">
        <f t="shared" si="13"/>
        <v/>
      </c>
      <c r="O74" s="44" t="str">
        <f t="shared" si="14"/>
        <v/>
      </c>
      <c r="P74" s="44" t="str">
        <f t="shared" si="15"/>
        <v/>
      </c>
      <c r="Q74" s="44" t="str">
        <f t="shared" si="16"/>
        <v/>
      </c>
      <c r="R74" s="44" t="str">
        <f t="shared" si="17"/>
        <v/>
      </c>
      <c r="S74" s="44">
        <f>申込１!V31</f>
        <v>0</v>
      </c>
      <c r="T74" s="44">
        <f>申込１!V32</f>
        <v>0</v>
      </c>
      <c r="U74" s="44" t="str">
        <f t="shared" si="18"/>
        <v/>
      </c>
      <c r="V74" s="44">
        <v>74</v>
      </c>
    </row>
    <row r="75" spans="1:22" x14ac:dyDescent="0.15">
      <c r="A75" s="57">
        <v>13</v>
      </c>
      <c r="B75" s="44" t="str">
        <f>IF(S75&lt;&gt;0,申込１!$F$4,"")</f>
        <v/>
      </c>
      <c r="C75" s="44" t="str">
        <f>申込１!Y33</f>
        <v/>
      </c>
      <c r="D75" s="44" t="str">
        <f>IFERROR(IF(申込１!U33&lt;&gt;0,申込１!U33,""),"")</f>
        <v/>
      </c>
      <c r="F75" s="44" t="str">
        <f>申込１!X33&amp;" "&amp;申込１!Y33</f>
        <v xml:space="preserve"> </v>
      </c>
      <c r="G75" s="44" t="str">
        <f>申込１!X34&amp;" "&amp;申込１!Y34</f>
        <v xml:space="preserve"> </v>
      </c>
      <c r="H75" s="44">
        <f>申込１!W33</f>
        <v>0</v>
      </c>
      <c r="I75" s="44" t="str">
        <f>申込１!Y34</f>
        <v/>
      </c>
      <c r="K75" s="44" t="str">
        <f t="shared" ref="K75:K102" si="19">IFERROR(IF(S75&lt;&gt;"",VLOOKUP(S75,$A$114:$K$153,8,FALSE),""),"")</f>
        <v/>
      </c>
      <c r="L75" s="44" t="str">
        <f t="shared" ref="L75:L102" si="20">IFERROR(IF(T75&lt;&gt;"",VLOOKUP(T75,$A$114:$K$153,8,FALSE),""),"")</f>
        <v/>
      </c>
      <c r="M75" s="44" t="str">
        <f t="shared" ref="M75:M102" si="21">IFERROR(IF(S75&lt;&gt;"",VLOOKUP(S75,$A$114:$K$153,11,FALSE),""),"")</f>
        <v/>
      </c>
      <c r="N75" s="44" t="str">
        <f t="shared" ref="N75:N102" si="22">IFERROR(IF(T75&lt;&gt;"",VLOOKUP(T75,$A$114:$K$153,11,FALSE),""),"")</f>
        <v/>
      </c>
      <c r="O75" s="44" t="str">
        <f t="shared" ref="O75:O102" si="23">IFERROR(IF(S75&lt;&gt;"",VLOOKUP(S75,$A$114:$K$153,9,FALSE),""),"")</f>
        <v/>
      </c>
      <c r="P75" s="44" t="str">
        <f t="shared" ref="P75:P102" si="24">IFERROR(IF(T75&lt;&gt;"",VLOOKUP(T75,$A$114:$K$153,9,FALSE),""),"")</f>
        <v/>
      </c>
      <c r="Q75" s="44" t="str">
        <f t="shared" ref="Q75:Q102" si="25">IFERROR(IF(S75&lt;&gt;"",VLOOKUP(S75,$A$114:$K$153,10,FALSE),""),"")</f>
        <v/>
      </c>
      <c r="R75" s="44" t="str">
        <f t="shared" ref="R75:R102" si="26">IFERROR(IF(T75&lt;&gt;"",VLOOKUP(T75,$A$114:$K$153,10,FALSE),""),"")</f>
        <v/>
      </c>
      <c r="S75" s="44">
        <f>申込１!V33</f>
        <v>0</v>
      </c>
      <c r="T75" s="44">
        <f>申込１!V34</f>
        <v>0</v>
      </c>
      <c r="U75" s="44" t="str">
        <f t="shared" ref="U75:U102" si="27">IF(S75*T75=0,"","○")</f>
        <v/>
      </c>
      <c r="V75" s="44">
        <v>75</v>
      </c>
    </row>
    <row r="76" spans="1:22" x14ac:dyDescent="0.15">
      <c r="A76" s="57">
        <v>14</v>
      </c>
      <c r="B76" s="44" t="str">
        <f>IF(S76&lt;&gt;0,申込１!$F$4,"")</f>
        <v/>
      </c>
      <c r="C76" s="44" t="str">
        <f>申込１!Y35</f>
        <v/>
      </c>
      <c r="D76" s="44" t="str">
        <f>IFERROR(IF(申込１!U35&lt;&gt;0,申込１!U35,""),"")</f>
        <v/>
      </c>
      <c r="F76" s="44" t="str">
        <f>申込１!X35&amp;" "&amp;申込１!Y35</f>
        <v xml:space="preserve"> </v>
      </c>
      <c r="G76" s="44" t="str">
        <f>申込１!X36&amp;" "&amp;申込１!Y36</f>
        <v xml:space="preserve"> </v>
      </c>
      <c r="H76" s="44">
        <f>申込１!W35</f>
        <v>0</v>
      </c>
      <c r="I76" s="44" t="str">
        <f>申込１!Y36</f>
        <v/>
      </c>
      <c r="K76" s="44" t="str">
        <f t="shared" si="19"/>
        <v/>
      </c>
      <c r="L76" s="44" t="str">
        <f t="shared" si="20"/>
        <v/>
      </c>
      <c r="M76" s="44" t="str">
        <f t="shared" si="21"/>
        <v/>
      </c>
      <c r="N76" s="44" t="str">
        <f t="shared" si="22"/>
        <v/>
      </c>
      <c r="O76" s="44" t="str">
        <f t="shared" si="23"/>
        <v/>
      </c>
      <c r="P76" s="44" t="str">
        <f t="shared" si="24"/>
        <v/>
      </c>
      <c r="Q76" s="44" t="str">
        <f t="shared" si="25"/>
        <v/>
      </c>
      <c r="R76" s="44" t="str">
        <f t="shared" si="26"/>
        <v/>
      </c>
      <c r="S76" s="44">
        <f>申込１!V35</f>
        <v>0</v>
      </c>
      <c r="T76" s="44">
        <f>申込１!V36</f>
        <v>0</v>
      </c>
      <c r="U76" s="44" t="str">
        <f t="shared" si="27"/>
        <v/>
      </c>
      <c r="V76" s="44">
        <v>76</v>
      </c>
    </row>
    <row r="77" spans="1:22" x14ac:dyDescent="0.15">
      <c r="A77" s="57">
        <v>15</v>
      </c>
      <c r="B77" s="44" t="str">
        <f>IF(S77&lt;&gt;0,申込１!$F$4,"")</f>
        <v/>
      </c>
      <c r="C77" s="44" t="str">
        <f>申込１!Y37</f>
        <v/>
      </c>
      <c r="D77" s="44" t="str">
        <f>IFERROR(IF(申込１!U37&lt;&gt;0,申込１!U37,""),"")</f>
        <v/>
      </c>
      <c r="F77" s="44" t="str">
        <f>申込１!X37&amp;" "&amp;申込１!Y37</f>
        <v xml:space="preserve"> </v>
      </c>
      <c r="G77" s="44" t="str">
        <f>申込１!X38&amp;" "&amp;申込１!Y38</f>
        <v xml:space="preserve"> </v>
      </c>
      <c r="H77" s="44">
        <f>申込１!W37</f>
        <v>0</v>
      </c>
      <c r="I77" s="44" t="str">
        <f>申込１!Y38</f>
        <v/>
      </c>
      <c r="K77" s="44" t="str">
        <f t="shared" si="19"/>
        <v/>
      </c>
      <c r="L77" s="44" t="str">
        <f t="shared" si="20"/>
        <v/>
      </c>
      <c r="M77" s="44" t="str">
        <f t="shared" si="21"/>
        <v/>
      </c>
      <c r="N77" s="44" t="str">
        <f t="shared" si="22"/>
        <v/>
      </c>
      <c r="O77" s="44" t="str">
        <f t="shared" si="23"/>
        <v/>
      </c>
      <c r="P77" s="44" t="str">
        <f t="shared" si="24"/>
        <v/>
      </c>
      <c r="Q77" s="44" t="str">
        <f t="shared" si="25"/>
        <v/>
      </c>
      <c r="R77" s="44" t="str">
        <f t="shared" si="26"/>
        <v/>
      </c>
      <c r="S77" s="44">
        <f>申込１!V37</f>
        <v>0</v>
      </c>
      <c r="T77" s="44">
        <f>申込１!V38</f>
        <v>0</v>
      </c>
      <c r="U77" s="44" t="str">
        <f t="shared" si="27"/>
        <v/>
      </c>
      <c r="V77" s="44">
        <v>77</v>
      </c>
    </row>
    <row r="78" spans="1:22" x14ac:dyDescent="0.15">
      <c r="A78" s="57">
        <v>16</v>
      </c>
      <c r="B78" s="44" t="str">
        <f>IF(S78&lt;&gt;0,申込１!$F$4,"")</f>
        <v/>
      </c>
      <c r="C78" s="44" t="str">
        <f>申込１!Y39</f>
        <v/>
      </c>
      <c r="D78" s="44" t="str">
        <f>IFERROR(IF(申込１!U39&lt;&gt;0,申込１!U39,""),"")</f>
        <v/>
      </c>
      <c r="F78" s="44" t="str">
        <f>申込１!X39&amp;" "&amp;申込１!Y39</f>
        <v xml:space="preserve"> </v>
      </c>
      <c r="G78" s="44" t="str">
        <f>申込１!X40&amp;" "&amp;申込１!Y40</f>
        <v xml:space="preserve"> </v>
      </c>
      <c r="H78" s="44">
        <f>申込１!W39</f>
        <v>0</v>
      </c>
      <c r="I78" s="44" t="str">
        <f>申込１!Y40</f>
        <v/>
      </c>
      <c r="K78" s="44" t="str">
        <f t="shared" si="19"/>
        <v/>
      </c>
      <c r="L78" s="44" t="str">
        <f t="shared" si="20"/>
        <v/>
      </c>
      <c r="M78" s="44" t="str">
        <f t="shared" si="21"/>
        <v/>
      </c>
      <c r="N78" s="44" t="str">
        <f t="shared" si="22"/>
        <v/>
      </c>
      <c r="O78" s="44" t="str">
        <f t="shared" si="23"/>
        <v/>
      </c>
      <c r="P78" s="44" t="str">
        <f t="shared" si="24"/>
        <v/>
      </c>
      <c r="Q78" s="44" t="str">
        <f t="shared" si="25"/>
        <v/>
      </c>
      <c r="R78" s="44" t="str">
        <f t="shared" si="26"/>
        <v/>
      </c>
      <c r="S78" s="44">
        <f>申込１!V39</f>
        <v>0</v>
      </c>
      <c r="T78" s="44">
        <f>申込１!V40</f>
        <v>0</v>
      </c>
      <c r="U78" s="44" t="str">
        <f t="shared" si="27"/>
        <v/>
      </c>
      <c r="V78" s="44">
        <v>78</v>
      </c>
    </row>
    <row r="79" spans="1:22" x14ac:dyDescent="0.15">
      <c r="A79" s="57">
        <v>17</v>
      </c>
      <c r="B79" s="44" t="str">
        <f>IF(S79&lt;&gt;0,申込１!$F$4,"")</f>
        <v/>
      </c>
      <c r="C79" s="44" t="str">
        <f>申込１!Y41</f>
        <v/>
      </c>
      <c r="D79" s="44" t="str">
        <f>IFERROR(IF(申込１!U41&lt;&gt;0,申込１!U41,""),"")</f>
        <v/>
      </c>
      <c r="F79" s="44" t="str">
        <f>申込１!X41&amp;" "&amp;申込１!Y41</f>
        <v xml:space="preserve"> </v>
      </c>
      <c r="G79" s="44" t="str">
        <f>申込１!X42&amp;" "&amp;申込１!Y42</f>
        <v xml:space="preserve"> </v>
      </c>
      <c r="H79" s="44">
        <f>申込１!W41</f>
        <v>0</v>
      </c>
      <c r="I79" s="44" t="str">
        <f>申込１!Y42</f>
        <v/>
      </c>
      <c r="K79" s="44" t="str">
        <f t="shared" si="19"/>
        <v/>
      </c>
      <c r="L79" s="44" t="str">
        <f t="shared" si="20"/>
        <v/>
      </c>
      <c r="M79" s="44" t="str">
        <f t="shared" si="21"/>
        <v/>
      </c>
      <c r="N79" s="44" t="str">
        <f t="shared" si="22"/>
        <v/>
      </c>
      <c r="O79" s="44" t="str">
        <f t="shared" si="23"/>
        <v/>
      </c>
      <c r="P79" s="44" t="str">
        <f t="shared" si="24"/>
        <v/>
      </c>
      <c r="Q79" s="44" t="str">
        <f t="shared" si="25"/>
        <v/>
      </c>
      <c r="R79" s="44" t="str">
        <f t="shared" si="26"/>
        <v/>
      </c>
      <c r="S79" s="44">
        <f>申込１!V41</f>
        <v>0</v>
      </c>
      <c r="T79" s="44">
        <f>申込１!V42</f>
        <v>0</v>
      </c>
      <c r="U79" s="44" t="str">
        <f t="shared" si="27"/>
        <v/>
      </c>
      <c r="V79" s="44">
        <v>79</v>
      </c>
    </row>
    <row r="80" spans="1:22" x14ac:dyDescent="0.15">
      <c r="A80" s="57">
        <v>18</v>
      </c>
      <c r="B80" s="44" t="str">
        <f>IF(S80&lt;&gt;0,申込１!$F$4,"")</f>
        <v/>
      </c>
      <c r="C80" s="44" t="str">
        <f>申込１!Y43</f>
        <v/>
      </c>
      <c r="D80" s="44" t="str">
        <f>IFERROR(IF(申込１!U43&lt;&gt;0,申込１!U43,""),"")</f>
        <v/>
      </c>
      <c r="F80" s="44" t="str">
        <f>申込１!X43&amp;" "&amp;申込１!Y43</f>
        <v xml:space="preserve"> </v>
      </c>
      <c r="G80" s="44" t="str">
        <f>申込１!X44&amp;" "&amp;申込１!Y44</f>
        <v xml:space="preserve"> </v>
      </c>
      <c r="H80" s="44">
        <f>申込１!W43</f>
        <v>0</v>
      </c>
      <c r="I80" s="44" t="str">
        <f>申込１!Y44</f>
        <v/>
      </c>
      <c r="K80" s="44" t="str">
        <f t="shared" si="19"/>
        <v/>
      </c>
      <c r="L80" s="44" t="str">
        <f t="shared" si="20"/>
        <v/>
      </c>
      <c r="M80" s="44" t="str">
        <f t="shared" si="21"/>
        <v/>
      </c>
      <c r="N80" s="44" t="str">
        <f t="shared" si="22"/>
        <v/>
      </c>
      <c r="O80" s="44" t="str">
        <f t="shared" si="23"/>
        <v/>
      </c>
      <c r="P80" s="44" t="str">
        <f t="shared" si="24"/>
        <v/>
      </c>
      <c r="Q80" s="44" t="str">
        <f t="shared" si="25"/>
        <v/>
      </c>
      <c r="R80" s="44" t="str">
        <f t="shared" si="26"/>
        <v/>
      </c>
      <c r="S80" s="44">
        <f>申込１!V43</f>
        <v>0</v>
      </c>
      <c r="T80" s="44">
        <f>申込１!V44</f>
        <v>0</v>
      </c>
      <c r="U80" s="44" t="str">
        <f t="shared" si="27"/>
        <v/>
      </c>
      <c r="V80" s="44">
        <v>80</v>
      </c>
    </row>
    <row r="81" spans="1:22" ht="15" customHeight="1" x14ac:dyDescent="0.15">
      <c r="A81" s="57">
        <v>19</v>
      </c>
      <c r="B81" s="44" t="str">
        <f>IF(S81&lt;&gt;0,申込１!$F$4,"")</f>
        <v/>
      </c>
      <c r="C81" s="44" t="str">
        <f>申込１!Y45</f>
        <v/>
      </c>
      <c r="D81" s="44" t="str">
        <f>IFERROR(IF(申込１!U45&lt;&gt;0,申込１!U45,""),"")</f>
        <v/>
      </c>
      <c r="F81" s="44" t="str">
        <f>申込１!X45&amp;" "&amp;申込１!Y45</f>
        <v xml:space="preserve"> </v>
      </c>
      <c r="G81" s="44" t="str">
        <f>申込１!X46&amp;" "&amp;申込１!Y46</f>
        <v xml:space="preserve"> </v>
      </c>
      <c r="H81" s="44">
        <f>申込１!W45</f>
        <v>0</v>
      </c>
      <c r="I81" s="44" t="str">
        <f>申込１!Y46</f>
        <v/>
      </c>
      <c r="K81" s="44" t="str">
        <f t="shared" si="19"/>
        <v/>
      </c>
      <c r="L81" s="44" t="str">
        <f t="shared" si="20"/>
        <v/>
      </c>
      <c r="M81" s="44" t="str">
        <f t="shared" si="21"/>
        <v/>
      </c>
      <c r="N81" s="44" t="str">
        <f t="shared" si="22"/>
        <v/>
      </c>
      <c r="O81" s="44" t="str">
        <f t="shared" si="23"/>
        <v/>
      </c>
      <c r="P81" s="44" t="str">
        <f t="shared" si="24"/>
        <v/>
      </c>
      <c r="Q81" s="44" t="str">
        <f t="shared" si="25"/>
        <v/>
      </c>
      <c r="R81" s="44" t="str">
        <f t="shared" si="26"/>
        <v/>
      </c>
      <c r="S81" s="44">
        <f>申込１!V45</f>
        <v>0</v>
      </c>
      <c r="T81" s="44">
        <f>申込１!V46</f>
        <v>0</v>
      </c>
      <c r="U81" s="44" t="str">
        <f t="shared" si="27"/>
        <v/>
      </c>
      <c r="V81" s="44">
        <v>81</v>
      </c>
    </row>
    <row r="82" spans="1:22" x14ac:dyDescent="0.15">
      <c r="A82" s="57">
        <v>20</v>
      </c>
      <c r="B82" s="44" t="str">
        <f>IF(S82&lt;&gt;0,申込１!$F$4,"")</f>
        <v/>
      </c>
      <c r="C82" s="44" t="str">
        <f>申込１!Y47</f>
        <v/>
      </c>
      <c r="D82" s="44" t="str">
        <f>IFERROR(IF(申込１!U47&lt;&gt;0,申込１!U47,""),"")</f>
        <v/>
      </c>
      <c r="F82" s="44" t="str">
        <f>申込１!X47&amp;" "&amp;申込１!Y47</f>
        <v xml:space="preserve"> </v>
      </c>
      <c r="G82" s="44" t="str">
        <f>申込１!X48&amp;" "&amp;申込１!Y48</f>
        <v xml:space="preserve"> </v>
      </c>
      <c r="H82" s="44">
        <f>申込１!W47</f>
        <v>0</v>
      </c>
      <c r="I82" s="44" t="str">
        <f>申込１!Y48</f>
        <v/>
      </c>
      <c r="K82" s="44" t="str">
        <f t="shared" si="19"/>
        <v/>
      </c>
      <c r="L82" s="44" t="str">
        <f t="shared" si="20"/>
        <v/>
      </c>
      <c r="M82" s="44" t="str">
        <f t="shared" si="21"/>
        <v/>
      </c>
      <c r="N82" s="44" t="str">
        <f t="shared" si="22"/>
        <v/>
      </c>
      <c r="O82" s="44" t="str">
        <f t="shared" si="23"/>
        <v/>
      </c>
      <c r="P82" s="44" t="str">
        <f t="shared" si="24"/>
        <v/>
      </c>
      <c r="Q82" s="44" t="str">
        <f t="shared" si="25"/>
        <v/>
      </c>
      <c r="R82" s="44" t="str">
        <f t="shared" si="26"/>
        <v/>
      </c>
      <c r="S82" s="44">
        <f>申込１!V47</f>
        <v>0</v>
      </c>
      <c r="T82" s="44">
        <f>申込１!V48</f>
        <v>0</v>
      </c>
      <c r="U82" s="44" t="str">
        <f t="shared" si="27"/>
        <v/>
      </c>
      <c r="V82" s="44">
        <v>82</v>
      </c>
    </row>
    <row r="83" spans="1:22" x14ac:dyDescent="0.15">
      <c r="A83" s="57">
        <v>1</v>
      </c>
      <c r="B83" s="44" t="str">
        <f>IF(S83&lt;&gt;0,申込１!$F$4,"")</f>
        <v/>
      </c>
      <c r="C83" s="44" t="str">
        <f>申込１!AR9</f>
        <v/>
      </c>
      <c r="D83" s="44" t="str">
        <f>IFERROR(IF(申込１!AN9&lt;&gt;0,申込１!AN9,""),"")</f>
        <v/>
      </c>
      <c r="F83" s="44" t="str">
        <f>申込１!AQ9&amp;" "&amp;申込１!AR9</f>
        <v xml:space="preserve"> </v>
      </c>
      <c r="G83" s="44" t="str">
        <f>申込１!AQ10&amp;" "&amp;申込１!AR10</f>
        <v xml:space="preserve"> </v>
      </c>
      <c r="H83" s="44">
        <f>申込１!AP9</f>
        <v>0</v>
      </c>
      <c r="I83" s="44" t="str">
        <f>申込１!AR10</f>
        <v/>
      </c>
      <c r="K83" s="44" t="str">
        <f t="shared" si="19"/>
        <v/>
      </c>
      <c r="L83" s="44" t="str">
        <f t="shared" si="20"/>
        <v/>
      </c>
      <c r="M83" s="44" t="str">
        <f t="shared" si="21"/>
        <v/>
      </c>
      <c r="N83" s="44" t="str">
        <f t="shared" si="22"/>
        <v/>
      </c>
      <c r="O83" s="44" t="str">
        <f t="shared" si="23"/>
        <v/>
      </c>
      <c r="P83" s="44" t="str">
        <f t="shared" si="24"/>
        <v/>
      </c>
      <c r="Q83" s="44" t="str">
        <f t="shared" si="25"/>
        <v/>
      </c>
      <c r="R83" s="44" t="str">
        <f t="shared" si="26"/>
        <v/>
      </c>
      <c r="S83" s="44">
        <f>申込１!AO9</f>
        <v>0</v>
      </c>
      <c r="T83" s="44">
        <f>申込１!AO10</f>
        <v>0</v>
      </c>
      <c r="U83" s="44" t="str">
        <f t="shared" si="27"/>
        <v/>
      </c>
      <c r="V83" s="44">
        <v>83</v>
      </c>
    </row>
    <row r="84" spans="1:22" x14ac:dyDescent="0.15">
      <c r="A84" s="57">
        <v>2</v>
      </c>
      <c r="B84" s="44" t="str">
        <f>IF(S84&lt;&gt;0,申込１!$F$4,"")</f>
        <v/>
      </c>
      <c r="C84" s="44" t="str">
        <f>申込１!AR11</f>
        <v/>
      </c>
      <c r="D84" s="44" t="str">
        <f>IFERROR(IF(申込１!AN11&lt;&gt;0,申込１!AN11,""),"")</f>
        <v/>
      </c>
      <c r="F84" s="44" t="str">
        <f>申込１!AQ11&amp;" "&amp;申込１!AR11</f>
        <v xml:space="preserve"> </v>
      </c>
      <c r="G84" s="44" t="str">
        <f>申込１!AQ12&amp;" "&amp;申込１!AR12</f>
        <v xml:space="preserve"> </v>
      </c>
      <c r="H84" s="44">
        <f>申込１!AP11</f>
        <v>0</v>
      </c>
      <c r="I84" s="44" t="str">
        <f>申込１!AR12</f>
        <v/>
      </c>
      <c r="K84" s="44" t="str">
        <f t="shared" si="19"/>
        <v/>
      </c>
      <c r="L84" s="44" t="str">
        <f t="shared" si="20"/>
        <v/>
      </c>
      <c r="M84" s="44" t="str">
        <f t="shared" si="21"/>
        <v/>
      </c>
      <c r="N84" s="44" t="str">
        <f t="shared" si="22"/>
        <v/>
      </c>
      <c r="O84" s="44" t="str">
        <f t="shared" si="23"/>
        <v/>
      </c>
      <c r="P84" s="44" t="str">
        <f t="shared" si="24"/>
        <v/>
      </c>
      <c r="Q84" s="44" t="str">
        <f t="shared" si="25"/>
        <v/>
      </c>
      <c r="R84" s="44" t="str">
        <f t="shared" si="26"/>
        <v/>
      </c>
      <c r="S84" s="44">
        <f>申込１!AO11</f>
        <v>0</v>
      </c>
      <c r="T84" s="44">
        <f>申込１!AO12</f>
        <v>0</v>
      </c>
      <c r="U84" s="44" t="str">
        <f t="shared" si="27"/>
        <v/>
      </c>
      <c r="V84" s="44">
        <v>84</v>
      </c>
    </row>
    <row r="85" spans="1:22" x14ac:dyDescent="0.15">
      <c r="A85" s="57">
        <v>3</v>
      </c>
      <c r="B85" s="44" t="str">
        <f>IF(S85&lt;&gt;0,申込１!$F$4,"")</f>
        <v/>
      </c>
      <c r="C85" s="44" t="str">
        <f>申込１!AR13</f>
        <v/>
      </c>
      <c r="D85" s="44" t="str">
        <f>IFERROR(IF(申込１!AN13&lt;&gt;0,申込１!AN13,""),"")</f>
        <v/>
      </c>
      <c r="F85" s="44" t="str">
        <f>申込１!AQ13&amp;" "&amp;申込１!AR13</f>
        <v xml:space="preserve"> </v>
      </c>
      <c r="G85" s="44" t="str">
        <f>申込１!AQ14&amp;" "&amp;申込１!AR14</f>
        <v xml:space="preserve"> </v>
      </c>
      <c r="H85" s="44">
        <f>申込１!AP13</f>
        <v>0</v>
      </c>
      <c r="I85" s="44" t="str">
        <f>申込１!AR14</f>
        <v/>
      </c>
      <c r="K85" s="44" t="str">
        <f t="shared" si="19"/>
        <v/>
      </c>
      <c r="L85" s="44" t="str">
        <f t="shared" si="20"/>
        <v/>
      </c>
      <c r="M85" s="44" t="str">
        <f t="shared" si="21"/>
        <v/>
      </c>
      <c r="N85" s="44" t="str">
        <f t="shared" si="22"/>
        <v/>
      </c>
      <c r="O85" s="44" t="str">
        <f t="shared" si="23"/>
        <v/>
      </c>
      <c r="P85" s="44" t="str">
        <f t="shared" si="24"/>
        <v/>
      </c>
      <c r="Q85" s="44" t="str">
        <f t="shared" si="25"/>
        <v/>
      </c>
      <c r="R85" s="44" t="str">
        <f t="shared" si="26"/>
        <v/>
      </c>
      <c r="S85" s="44">
        <f>申込１!AO13</f>
        <v>0</v>
      </c>
      <c r="T85" s="44">
        <f>申込１!AO14</f>
        <v>0</v>
      </c>
      <c r="U85" s="44" t="str">
        <f t="shared" si="27"/>
        <v/>
      </c>
      <c r="V85" s="44">
        <v>85</v>
      </c>
    </row>
    <row r="86" spans="1:22" x14ac:dyDescent="0.15">
      <c r="A86" s="57">
        <v>4</v>
      </c>
      <c r="B86" s="44" t="str">
        <f>IF(S86&lt;&gt;0,申込１!$F$4,"")</f>
        <v/>
      </c>
      <c r="C86" s="44" t="str">
        <f>申込１!AR15</f>
        <v/>
      </c>
      <c r="D86" s="44" t="str">
        <f>IFERROR(IF(申込１!AN15&lt;&gt;0,申込１!AN15,""),"")</f>
        <v/>
      </c>
      <c r="F86" s="44" t="str">
        <f>申込１!AQ15&amp;" "&amp;申込１!AR15</f>
        <v xml:space="preserve"> </v>
      </c>
      <c r="G86" s="44" t="str">
        <f>申込１!AQ16&amp;" "&amp;申込１!AR16</f>
        <v xml:space="preserve"> </v>
      </c>
      <c r="H86" s="44">
        <f>申込１!AP15</f>
        <v>0</v>
      </c>
      <c r="I86" s="44" t="str">
        <f>申込１!AR16</f>
        <v/>
      </c>
      <c r="K86" s="44" t="str">
        <f t="shared" si="19"/>
        <v/>
      </c>
      <c r="L86" s="44" t="str">
        <f t="shared" si="20"/>
        <v/>
      </c>
      <c r="M86" s="44" t="str">
        <f t="shared" si="21"/>
        <v/>
      </c>
      <c r="N86" s="44" t="str">
        <f t="shared" si="22"/>
        <v/>
      </c>
      <c r="O86" s="44" t="str">
        <f t="shared" si="23"/>
        <v/>
      </c>
      <c r="P86" s="44" t="str">
        <f t="shared" si="24"/>
        <v/>
      </c>
      <c r="Q86" s="44" t="str">
        <f t="shared" si="25"/>
        <v/>
      </c>
      <c r="R86" s="44" t="str">
        <f t="shared" si="26"/>
        <v/>
      </c>
      <c r="S86" s="44">
        <f>申込１!AO15</f>
        <v>0</v>
      </c>
      <c r="T86" s="44">
        <f>申込１!AO16</f>
        <v>0</v>
      </c>
      <c r="U86" s="44" t="str">
        <f t="shared" si="27"/>
        <v/>
      </c>
      <c r="V86" s="44">
        <v>86</v>
      </c>
    </row>
    <row r="87" spans="1:22" x14ac:dyDescent="0.15">
      <c r="A87" s="57">
        <v>5</v>
      </c>
      <c r="B87" s="44" t="str">
        <f>IF(S87&lt;&gt;0,申込１!$F$4,"")</f>
        <v/>
      </c>
      <c r="C87" s="44" t="str">
        <f>申込１!AR17</f>
        <v/>
      </c>
      <c r="D87" s="44" t="str">
        <f>IFERROR(IF(申込１!AN17&lt;&gt;0,申込１!AN17,""),"")</f>
        <v/>
      </c>
      <c r="F87" s="44" t="str">
        <f>申込１!AQ17&amp;" "&amp;申込１!AR17</f>
        <v xml:space="preserve"> </v>
      </c>
      <c r="G87" s="44" t="str">
        <f>申込１!AQ18&amp;" "&amp;申込１!AR18</f>
        <v xml:space="preserve"> </v>
      </c>
      <c r="H87" s="44">
        <f>申込１!AP17</f>
        <v>0</v>
      </c>
      <c r="I87" s="44" t="str">
        <f>申込１!AR18</f>
        <v/>
      </c>
      <c r="K87" s="44" t="str">
        <f t="shared" si="19"/>
        <v/>
      </c>
      <c r="L87" s="44" t="str">
        <f t="shared" si="20"/>
        <v/>
      </c>
      <c r="M87" s="44" t="str">
        <f t="shared" si="21"/>
        <v/>
      </c>
      <c r="N87" s="44" t="str">
        <f t="shared" si="22"/>
        <v/>
      </c>
      <c r="O87" s="44" t="str">
        <f t="shared" si="23"/>
        <v/>
      </c>
      <c r="P87" s="44" t="str">
        <f t="shared" si="24"/>
        <v/>
      </c>
      <c r="Q87" s="44" t="str">
        <f t="shared" si="25"/>
        <v/>
      </c>
      <c r="R87" s="44" t="str">
        <f t="shared" si="26"/>
        <v/>
      </c>
      <c r="S87" s="44">
        <f>申込１!AO17</f>
        <v>0</v>
      </c>
      <c r="T87" s="44">
        <f>申込１!AO18</f>
        <v>0</v>
      </c>
      <c r="U87" s="44" t="str">
        <f t="shared" si="27"/>
        <v/>
      </c>
      <c r="V87" s="44">
        <v>87</v>
      </c>
    </row>
    <row r="88" spans="1:22" x14ac:dyDescent="0.15">
      <c r="A88" s="57">
        <v>6</v>
      </c>
      <c r="B88" s="44" t="str">
        <f>IF(S88&lt;&gt;0,申込１!$F$4,"")</f>
        <v/>
      </c>
      <c r="C88" s="44" t="str">
        <f>申込１!AR19</f>
        <v/>
      </c>
      <c r="D88" s="44" t="str">
        <f>IFERROR(IF(申込１!AN19&lt;&gt;0,申込１!AN19,""),"")</f>
        <v/>
      </c>
      <c r="F88" s="44" t="str">
        <f>申込１!AQ19&amp;" "&amp;申込１!AR19</f>
        <v xml:space="preserve"> </v>
      </c>
      <c r="G88" s="44" t="str">
        <f>申込１!AQ20&amp;" "&amp;申込１!AR20</f>
        <v xml:space="preserve"> </v>
      </c>
      <c r="H88" s="44">
        <f>申込１!AP19</f>
        <v>0</v>
      </c>
      <c r="I88" s="44" t="str">
        <f>申込１!AR20</f>
        <v/>
      </c>
      <c r="K88" s="44" t="str">
        <f t="shared" si="19"/>
        <v/>
      </c>
      <c r="L88" s="44" t="str">
        <f t="shared" si="20"/>
        <v/>
      </c>
      <c r="M88" s="44" t="str">
        <f t="shared" si="21"/>
        <v/>
      </c>
      <c r="N88" s="44" t="str">
        <f t="shared" si="22"/>
        <v/>
      </c>
      <c r="O88" s="44" t="str">
        <f t="shared" si="23"/>
        <v/>
      </c>
      <c r="P88" s="44" t="str">
        <f t="shared" si="24"/>
        <v/>
      </c>
      <c r="Q88" s="44" t="str">
        <f t="shared" si="25"/>
        <v/>
      </c>
      <c r="R88" s="44" t="str">
        <f t="shared" si="26"/>
        <v/>
      </c>
      <c r="S88" s="44">
        <f>申込１!AO19</f>
        <v>0</v>
      </c>
      <c r="T88" s="44">
        <f>申込１!AO20</f>
        <v>0</v>
      </c>
      <c r="U88" s="44" t="str">
        <f t="shared" si="27"/>
        <v/>
      </c>
      <c r="V88" s="44">
        <v>88</v>
      </c>
    </row>
    <row r="89" spans="1:22" x14ac:dyDescent="0.15">
      <c r="A89" s="57">
        <v>7</v>
      </c>
      <c r="B89" s="44" t="str">
        <f>IF(S89&lt;&gt;0,申込１!$F$4,"")</f>
        <v/>
      </c>
      <c r="C89" s="44" t="str">
        <f>申込１!AR21</f>
        <v/>
      </c>
      <c r="D89" s="44" t="str">
        <f>IFERROR(IF(申込１!AN21&lt;&gt;0,申込１!AN21,""),"")</f>
        <v/>
      </c>
      <c r="F89" s="44" t="str">
        <f>申込１!AQ21&amp;" "&amp;申込１!AR21</f>
        <v xml:space="preserve"> </v>
      </c>
      <c r="G89" s="44" t="str">
        <f>申込１!AQ22&amp;" "&amp;申込１!AR22</f>
        <v xml:space="preserve"> </v>
      </c>
      <c r="H89" s="44">
        <f>申込１!AP21</f>
        <v>0</v>
      </c>
      <c r="I89" s="44" t="str">
        <f>申込１!AR22</f>
        <v/>
      </c>
      <c r="K89" s="44" t="str">
        <f t="shared" si="19"/>
        <v/>
      </c>
      <c r="L89" s="44" t="str">
        <f t="shared" si="20"/>
        <v/>
      </c>
      <c r="M89" s="44" t="str">
        <f t="shared" si="21"/>
        <v/>
      </c>
      <c r="N89" s="44" t="str">
        <f t="shared" si="22"/>
        <v/>
      </c>
      <c r="O89" s="44" t="str">
        <f t="shared" si="23"/>
        <v/>
      </c>
      <c r="P89" s="44" t="str">
        <f t="shared" si="24"/>
        <v/>
      </c>
      <c r="Q89" s="44" t="str">
        <f t="shared" si="25"/>
        <v/>
      </c>
      <c r="R89" s="44" t="str">
        <f t="shared" si="26"/>
        <v/>
      </c>
      <c r="S89" s="44">
        <f>申込１!AO21</f>
        <v>0</v>
      </c>
      <c r="T89" s="44">
        <f>申込１!AO22</f>
        <v>0</v>
      </c>
      <c r="U89" s="44" t="str">
        <f t="shared" si="27"/>
        <v/>
      </c>
      <c r="V89" s="44">
        <v>89</v>
      </c>
    </row>
    <row r="90" spans="1:22" x14ac:dyDescent="0.15">
      <c r="A90" s="57">
        <v>8</v>
      </c>
      <c r="B90" s="44" t="str">
        <f>IF(S90&lt;&gt;0,申込１!$F$4,"")</f>
        <v/>
      </c>
      <c r="C90" s="44" t="str">
        <f>申込１!AR23</f>
        <v/>
      </c>
      <c r="D90" s="44" t="str">
        <f>IFERROR(IF(申込１!AN23&lt;&gt;0,申込１!AN23,""),"")</f>
        <v/>
      </c>
      <c r="F90" s="44" t="str">
        <f>申込１!AQ23&amp;" "&amp;申込１!AR23</f>
        <v xml:space="preserve"> </v>
      </c>
      <c r="G90" s="44" t="str">
        <f>申込１!AQ24&amp;" "&amp;申込１!AR24</f>
        <v xml:space="preserve"> </v>
      </c>
      <c r="H90" s="44">
        <f>申込１!AP23</f>
        <v>0</v>
      </c>
      <c r="I90" s="44" t="str">
        <f>申込１!AR24</f>
        <v/>
      </c>
      <c r="K90" s="44" t="str">
        <f t="shared" si="19"/>
        <v/>
      </c>
      <c r="L90" s="44" t="str">
        <f t="shared" si="20"/>
        <v/>
      </c>
      <c r="M90" s="44" t="str">
        <f t="shared" si="21"/>
        <v/>
      </c>
      <c r="N90" s="44" t="str">
        <f t="shared" si="22"/>
        <v/>
      </c>
      <c r="O90" s="44" t="str">
        <f t="shared" si="23"/>
        <v/>
      </c>
      <c r="P90" s="44" t="str">
        <f t="shared" si="24"/>
        <v/>
      </c>
      <c r="Q90" s="44" t="str">
        <f t="shared" si="25"/>
        <v/>
      </c>
      <c r="R90" s="44" t="str">
        <f t="shared" si="26"/>
        <v/>
      </c>
      <c r="S90" s="44">
        <f>申込１!AO23</f>
        <v>0</v>
      </c>
      <c r="T90" s="44">
        <f>申込１!AO24</f>
        <v>0</v>
      </c>
      <c r="U90" s="44" t="str">
        <f t="shared" si="27"/>
        <v/>
      </c>
      <c r="V90" s="44">
        <v>90</v>
      </c>
    </row>
    <row r="91" spans="1:22" x14ac:dyDescent="0.15">
      <c r="A91" s="57">
        <v>9</v>
      </c>
      <c r="B91" s="44" t="str">
        <f>IF(S91&lt;&gt;0,申込１!$F$4,"")</f>
        <v/>
      </c>
      <c r="C91" s="44" t="str">
        <f>申込１!AR25</f>
        <v/>
      </c>
      <c r="D91" s="44" t="str">
        <f>IFERROR(IF(申込１!AN25&lt;&gt;0,申込１!AN25,""),"")</f>
        <v/>
      </c>
      <c r="F91" s="44" t="str">
        <f>申込１!AQ25&amp;" "&amp;申込１!AR25</f>
        <v xml:space="preserve"> </v>
      </c>
      <c r="G91" s="44" t="str">
        <f>申込１!AQ26&amp;" "&amp;申込１!AR26</f>
        <v xml:space="preserve"> </v>
      </c>
      <c r="H91" s="44">
        <f>申込１!AP25</f>
        <v>0</v>
      </c>
      <c r="I91" s="44" t="str">
        <f>申込１!AR26</f>
        <v/>
      </c>
      <c r="K91" s="44" t="str">
        <f t="shared" si="19"/>
        <v/>
      </c>
      <c r="L91" s="44" t="str">
        <f t="shared" si="20"/>
        <v/>
      </c>
      <c r="M91" s="44" t="str">
        <f t="shared" si="21"/>
        <v/>
      </c>
      <c r="N91" s="44" t="str">
        <f t="shared" si="22"/>
        <v/>
      </c>
      <c r="O91" s="44" t="str">
        <f t="shared" si="23"/>
        <v/>
      </c>
      <c r="P91" s="44" t="str">
        <f t="shared" si="24"/>
        <v/>
      </c>
      <c r="Q91" s="44" t="str">
        <f t="shared" si="25"/>
        <v/>
      </c>
      <c r="R91" s="44" t="str">
        <f t="shared" si="26"/>
        <v/>
      </c>
      <c r="S91" s="44">
        <f>申込１!AO25</f>
        <v>0</v>
      </c>
      <c r="T91" s="44">
        <f>申込１!AO26</f>
        <v>0</v>
      </c>
      <c r="U91" s="44" t="str">
        <f t="shared" si="27"/>
        <v/>
      </c>
      <c r="V91" s="44">
        <v>91</v>
      </c>
    </row>
    <row r="92" spans="1:22" x14ac:dyDescent="0.15">
      <c r="A92" s="57">
        <v>10</v>
      </c>
      <c r="B92" s="44" t="str">
        <f>IF(S92&lt;&gt;0,申込１!$F$4,"")</f>
        <v/>
      </c>
      <c r="C92" s="44" t="str">
        <f>申込１!AR27</f>
        <v/>
      </c>
      <c r="D92" s="44" t="str">
        <f>IFERROR(IF(申込１!AN27&lt;&gt;0,申込１!AN27,""),"")</f>
        <v/>
      </c>
      <c r="F92" s="44" t="str">
        <f>申込１!AQ27&amp;" "&amp;申込１!AR27</f>
        <v xml:space="preserve"> </v>
      </c>
      <c r="G92" s="44" t="str">
        <f>申込１!AQ28&amp;" "&amp;申込１!AR28</f>
        <v xml:space="preserve"> </v>
      </c>
      <c r="H92" s="44">
        <f>申込１!AP27</f>
        <v>0</v>
      </c>
      <c r="I92" s="44" t="str">
        <f>申込１!AR28</f>
        <v/>
      </c>
      <c r="K92" s="44" t="str">
        <f t="shared" si="19"/>
        <v/>
      </c>
      <c r="L92" s="44" t="str">
        <f t="shared" si="20"/>
        <v/>
      </c>
      <c r="M92" s="44" t="str">
        <f t="shared" si="21"/>
        <v/>
      </c>
      <c r="N92" s="44" t="str">
        <f t="shared" si="22"/>
        <v/>
      </c>
      <c r="O92" s="44" t="str">
        <f t="shared" si="23"/>
        <v/>
      </c>
      <c r="P92" s="44" t="str">
        <f t="shared" si="24"/>
        <v/>
      </c>
      <c r="Q92" s="44" t="str">
        <f t="shared" si="25"/>
        <v/>
      </c>
      <c r="R92" s="44" t="str">
        <f t="shared" si="26"/>
        <v/>
      </c>
      <c r="S92" s="44">
        <f>申込１!AO27</f>
        <v>0</v>
      </c>
      <c r="T92" s="44">
        <f>申込１!AO28</f>
        <v>0</v>
      </c>
      <c r="U92" s="44" t="str">
        <f t="shared" si="27"/>
        <v/>
      </c>
      <c r="V92" s="44">
        <v>92</v>
      </c>
    </row>
    <row r="93" spans="1:22" x14ac:dyDescent="0.15">
      <c r="A93" s="57">
        <v>11</v>
      </c>
      <c r="B93" s="44" t="str">
        <f>IF(S93&lt;&gt;0,申込１!$F$4,"")</f>
        <v/>
      </c>
      <c r="C93" s="44" t="str">
        <f>申込１!AR29</f>
        <v/>
      </c>
      <c r="D93" s="44" t="str">
        <f>IFERROR(IF(申込１!AN29&lt;&gt;0,申込１!AN29,""),"")</f>
        <v/>
      </c>
      <c r="F93" s="44" t="str">
        <f>申込１!AQ29&amp;" "&amp;申込１!AR29</f>
        <v xml:space="preserve"> </v>
      </c>
      <c r="G93" s="44" t="str">
        <f>申込１!AQ30&amp;" "&amp;申込１!AR30</f>
        <v xml:space="preserve"> </v>
      </c>
      <c r="H93" s="44">
        <f>申込１!AP29</f>
        <v>0</v>
      </c>
      <c r="I93" s="44" t="str">
        <f>申込１!AR30</f>
        <v/>
      </c>
      <c r="K93" s="44" t="str">
        <f t="shared" si="19"/>
        <v/>
      </c>
      <c r="L93" s="44" t="str">
        <f t="shared" si="20"/>
        <v/>
      </c>
      <c r="M93" s="44" t="str">
        <f t="shared" si="21"/>
        <v/>
      </c>
      <c r="N93" s="44" t="str">
        <f t="shared" si="22"/>
        <v/>
      </c>
      <c r="O93" s="44" t="str">
        <f t="shared" si="23"/>
        <v/>
      </c>
      <c r="P93" s="44" t="str">
        <f t="shared" si="24"/>
        <v/>
      </c>
      <c r="Q93" s="44" t="str">
        <f t="shared" si="25"/>
        <v/>
      </c>
      <c r="R93" s="44" t="str">
        <f t="shared" si="26"/>
        <v/>
      </c>
      <c r="S93" s="44">
        <f>申込１!AO29</f>
        <v>0</v>
      </c>
      <c r="T93" s="44">
        <f>申込１!AO30</f>
        <v>0</v>
      </c>
      <c r="U93" s="44" t="str">
        <f t="shared" si="27"/>
        <v/>
      </c>
      <c r="V93" s="44">
        <v>93</v>
      </c>
    </row>
    <row r="94" spans="1:22" x14ac:dyDescent="0.15">
      <c r="A94" s="57">
        <v>12</v>
      </c>
      <c r="B94" s="44" t="str">
        <f>IF(S94&lt;&gt;0,申込１!$F$4,"")</f>
        <v/>
      </c>
      <c r="C94" s="44" t="str">
        <f>申込１!AR31</f>
        <v/>
      </c>
      <c r="D94" s="44" t="str">
        <f>IFERROR(IF(申込１!AN31&lt;&gt;0,申込１!AN31,""),"")</f>
        <v/>
      </c>
      <c r="F94" s="44" t="str">
        <f>申込１!AQ31&amp;" "&amp;申込１!AR31</f>
        <v xml:space="preserve"> </v>
      </c>
      <c r="G94" s="44" t="str">
        <f>申込１!AQ32&amp;" "&amp;申込１!AR32</f>
        <v xml:space="preserve"> </v>
      </c>
      <c r="H94" s="44">
        <f>申込１!AP31</f>
        <v>0</v>
      </c>
      <c r="I94" s="44" t="str">
        <f>申込１!AR32</f>
        <v/>
      </c>
      <c r="K94" s="44" t="str">
        <f t="shared" si="19"/>
        <v/>
      </c>
      <c r="L94" s="44" t="str">
        <f t="shared" si="20"/>
        <v/>
      </c>
      <c r="M94" s="44" t="str">
        <f t="shared" si="21"/>
        <v/>
      </c>
      <c r="N94" s="44" t="str">
        <f t="shared" si="22"/>
        <v/>
      </c>
      <c r="O94" s="44" t="str">
        <f t="shared" si="23"/>
        <v/>
      </c>
      <c r="P94" s="44" t="str">
        <f t="shared" si="24"/>
        <v/>
      </c>
      <c r="Q94" s="44" t="str">
        <f t="shared" si="25"/>
        <v/>
      </c>
      <c r="R94" s="44" t="str">
        <f t="shared" si="26"/>
        <v/>
      </c>
      <c r="S94" s="44">
        <f>申込１!AO31</f>
        <v>0</v>
      </c>
      <c r="T94" s="44">
        <f>申込１!AO32</f>
        <v>0</v>
      </c>
      <c r="U94" s="44" t="str">
        <f t="shared" si="27"/>
        <v/>
      </c>
      <c r="V94" s="44">
        <v>94</v>
      </c>
    </row>
    <row r="95" spans="1:22" x14ac:dyDescent="0.15">
      <c r="A95" s="57">
        <v>13</v>
      </c>
      <c r="B95" s="44" t="str">
        <f>IF(S95&lt;&gt;0,申込１!$F$4,"")</f>
        <v/>
      </c>
      <c r="C95" s="44" t="str">
        <f>申込１!AR33</f>
        <v/>
      </c>
      <c r="D95" s="44" t="str">
        <f>IFERROR(IF(申込１!AN33&lt;&gt;0,申込１!AN33,""),"")</f>
        <v/>
      </c>
      <c r="F95" s="44" t="str">
        <f>申込１!AQ33&amp;" "&amp;申込１!AR33</f>
        <v xml:space="preserve"> </v>
      </c>
      <c r="G95" s="44" t="str">
        <f>申込１!AQ34&amp;" "&amp;申込１!AR34</f>
        <v xml:space="preserve"> </v>
      </c>
      <c r="H95" s="44">
        <f>申込１!AP33</f>
        <v>0</v>
      </c>
      <c r="I95" s="44" t="str">
        <f>申込１!AR34</f>
        <v/>
      </c>
      <c r="K95" s="44" t="str">
        <f t="shared" si="19"/>
        <v/>
      </c>
      <c r="L95" s="44" t="str">
        <f t="shared" si="20"/>
        <v/>
      </c>
      <c r="M95" s="44" t="str">
        <f t="shared" si="21"/>
        <v/>
      </c>
      <c r="N95" s="44" t="str">
        <f t="shared" si="22"/>
        <v/>
      </c>
      <c r="O95" s="44" t="str">
        <f t="shared" si="23"/>
        <v/>
      </c>
      <c r="P95" s="44" t="str">
        <f t="shared" si="24"/>
        <v/>
      </c>
      <c r="Q95" s="44" t="str">
        <f t="shared" si="25"/>
        <v/>
      </c>
      <c r="R95" s="44" t="str">
        <f t="shared" si="26"/>
        <v/>
      </c>
      <c r="S95" s="44">
        <f>申込１!AO33</f>
        <v>0</v>
      </c>
      <c r="T95" s="44">
        <f>申込１!AO34</f>
        <v>0</v>
      </c>
      <c r="U95" s="44" t="str">
        <f t="shared" si="27"/>
        <v/>
      </c>
      <c r="V95" s="44">
        <v>95</v>
      </c>
    </row>
    <row r="96" spans="1:22" x14ac:dyDescent="0.15">
      <c r="A96" s="57">
        <v>14</v>
      </c>
      <c r="B96" s="44" t="str">
        <f>IF(S96&lt;&gt;0,申込１!$F$4,"")</f>
        <v/>
      </c>
      <c r="C96" s="44" t="str">
        <f>申込１!AR35</f>
        <v/>
      </c>
      <c r="D96" s="44" t="str">
        <f>IFERROR(IF(申込１!AN35&lt;&gt;0,申込１!AN35,""),"")</f>
        <v/>
      </c>
      <c r="F96" s="44" t="str">
        <f>申込１!AQ35&amp;" "&amp;申込１!AR35</f>
        <v xml:space="preserve"> </v>
      </c>
      <c r="G96" s="44" t="str">
        <f>申込１!AQ36&amp;" "&amp;申込１!AR36</f>
        <v xml:space="preserve"> </v>
      </c>
      <c r="H96" s="44">
        <f>申込１!AP35</f>
        <v>0</v>
      </c>
      <c r="I96" s="44" t="str">
        <f>申込１!AR36</f>
        <v/>
      </c>
      <c r="K96" s="44" t="str">
        <f t="shared" si="19"/>
        <v/>
      </c>
      <c r="L96" s="44" t="str">
        <f t="shared" si="20"/>
        <v/>
      </c>
      <c r="M96" s="44" t="str">
        <f t="shared" si="21"/>
        <v/>
      </c>
      <c r="N96" s="44" t="str">
        <f t="shared" si="22"/>
        <v/>
      </c>
      <c r="O96" s="44" t="str">
        <f t="shared" si="23"/>
        <v/>
      </c>
      <c r="P96" s="44" t="str">
        <f t="shared" si="24"/>
        <v/>
      </c>
      <c r="Q96" s="44" t="str">
        <f t="shared" si="25"/>
        <v/>
      </c>
      <c r="R96" s="44" t="str">
        <f t="shared" si="26"/>
        <v/>
      </c>
      <c r="S96" s="44">
        <f>申込１!AO35</f>
        <v>0</v>
      </c>
      <c r="T96" s="44">
        <f>申込１!AO36</f>
        <v>0</v>
      </c>
      <c r="U96" s="44" t="str">
        <f t="shared" si="27"/>
        <v/>
      </c>
      <c r="V96" s="44">
        <v>96</v>
      </c>
    </row>
    <row r="97" spans="1:24" x14ac:dyDescent="0.15">
      <c r="A97" s="57">
        <v>15</v>
      </c>
      <c r="B97" s="44" t="str">
        <f>IF(S97&lt;&gt;0,申込１!$F$4,"")</f>
        <v/>
      </c>
      <c r="C97" s="44" t="str">
        <f>申込１!AR37</f>
        <v/>
      </c>
      <c r="D97" s="44" t="str">
        <f>IFERROR(IF(申込１!AN37&lt;&gt;0,申込１!AN37,""),"")</f>
        <v/>
      </c>
      <c r="F97" s="44" t="str">
        <f>申込１!AQ37&amp;" "&amp;申込１!AR37</f>
        <v xml:space="preserve"> </v>
      </c>
      <c r="G97" s="44" t="str">
        <f>申込１!AQ38&amp;" "&amp;申込１!AR38</f>
        <v xml:space="preserve"> </v>
      </c>
      <c r="H97" s="44">
        <f>申込１!AP37</f>
        <v>0</v>
      </c>
      <c r="I97" s="44" t="str">
        <f>申込１!AR38</f>
        <v/>
      </c>
      <c r="K97" s="44" t="str">
        <f t="shared" si="19"/>
        <v/>
      </c>
      <c r="L97" s="44" t="str">
        <f t="shared" si="20"/>
        <v/>
      </c>
      <c r="M97" s="44" t="str">
        <f t="shared" si="21"/>
        <v/>
      </c>
      <c r="N97" s="44" t="str">
        <f t="shared" si="22"/>
        <v/>
      </c>
      <c r="O97" s="44" t="str">
        <f t="shared" si="23"/>
        <v/>
      </c>
      <c r="P97" s="44" t="str">
        <f t="shared" si="24"/>
        <v/>
      </c>
      <c r="Q97" s="44" t="str">
        <f t="shared" si="25"/>
        <v/>
      </c>
      <c r="R97" s="44" t="str">
        <f t="shared" si="26"/>
        <v/>
      </c>
      <c r="S97" s="44">
        <f>申込１!AO37</f>
        <v>0</v>
      </c>
      <c r="T97" s="44">
        <f>申込１!AO38</f>
        <v>0</v>
      </c>
      <c r="U97" s="44" t="str">
        <f t="shared" si="27"/>
        <v/>
      </c>
      <c r="V97" s="44">
        <v>97</v>
      </c>
    </row>
    <row r="98" spans="1:24" x14ac:dyDescent="0.15">
      <c r="A98" s="57">
        <v>16</v>
      </c>
      <c r="B98" s="44" t="str">
        <f>IF(S98&lt;&gt;0,申込１!$F$4,"")</f>
        <v/>
      </c>
      <c r="C98" s="44" t="str">
        <f>申込１!AR39</f>
        <v/>
      </c>
      <c r="D98" s="44" t="str">
        <f>IFERROR(IF(申込１!AN39&lt;&gt;0,申込１!AN39,""),"")</f>
        <v/>
      </c>
      <c r="F98" s="44" t="str">
        <f>申込１!AQ39&amp;" "&amp;申込１!AR39</f>
        <v xml:space="preserve"> </v>
      </c>
      <c r="G98" s="44" t="str">
        <f>申込１!AQ40&amp;" "&amp;申込１!AR40</f>
        <v xml:space="preserve"> </v>
      </c>
      <c r="H98" s="44">
        <f>申込１!AP39</f>
        <v>0</v>
      </c>
      <c r="I98" s="44" t="str">
        <f>申込１!AR40</f>
        <v/>
      </c>
      <c r="K98" s="44" t="str">
        <f t="shared" si="19"/>
        <v/>
      </c>
      <c r="L98" s="44" t="str">
        <f t="shared" si="20"/>
        <v/>
      </c>
      <c r="M98" s="44" t="str">
        <f t="shared" si="21"/>
        <v/>
      </c>
      <c r="N98" s="44" t="str">
        <f t="shared" si="22"/>
        <v/>
      </c>
      <c r="O98" s="44" t="str">
        <f t="shared" si="23"/>
        <v/>
      </c>
      <c r="P98" s="44" t="str">
        <f t="shared" si="24"/>
        <v/>
      </c>
      <c r="Q98" s="44" t="str">
        <f t="shared" si="25"/>
        <v/>
      </c>
      <c r="R98" s="44" t="str">
        <f t="shared" si="26"/>
        <v/>
      </c>
      <c r="S98" s="44">
        <f>申込１!AO39</f>
        <v>0</v>
      </c>
      <c r="T98" s="44">
        <f>申込１!AO40</f>
        <v>0</v>
      </c>
      <c r="U98" s="44" t="str">
        <f t="shared" si="27"/>
        <v/>
      </c>
      <c r="V98" s="44">
        <v>98</v>
      </c>
    </row>
    <row r="99" spans="1:24" x14ac:dyDescent="0.15">
      <c r="A99" s="57">
        <v>17</v>
      </c>
      <c r="B99" s="44" t="str">
        <f>IF(S99&lt;&gt;0,申込１!$F$4,"")</f>
        <v/>
      </c>
      <c r="C99" s="44" t="str">
        <f>申込１!AR41</f>
        <v/>
      </c>
      <c r="D99" s="44" t="str">
        <f>IFERROR(IF(申込１!AN41&lt;&gt;0,申込１!AN41,""),"")</f>
        <v/>
      </c>
      <c r="F99" s="44" t="str">
        <f>申込１!AQ41&amp;" "&amp;申込１!AR41</f>
        <v xml:space="preserve"> </v>
      </c>
      <c r="G99" s="44" t="str">
        <f>申込１!AQ42&amp;" "&amp;申込１!AR42</f>
        <v xml:space="preserve"> </v>
      </c>
      <c r="H99" s="44">
        <f>申込１!AP41</f>
        <v>0</v>
      </c>
      <c r="I99" s="44" t="str">
        <f>申込１!AR42</f>
        <v/>
      </c>
      <c r="K99" s="44" t="str">
        <f t="shared" si="19"/>
        <v/>
      </c>
      <c r="L99" s="44" t="str">
        <f t="shared" si="20"/>
        <v/>
      </c>
      <c r="M99" s="44" t="str">
        <f t="shared" si="21"/>
        <v/>
      </c>
      <c r="N99" s="44" t="str">
        <f t="shared" si="22"/>
        <v/>
      </c>
      <c r="O99" s="44" t="str">
        <f t="shared" si="23"/>
        <v/>
      </c>
      <c r="P99" s="44" t="str">
        <f t="shared" si="24"/>
        <v/>
      </c>
      <c r="Q99" s="44" t="str">
        <f t="shared" si="25"/>
        <v/>
      </c>
      <c r="R99" s="44" t="str">
        <f t="shared" si="26"/>
        <v/>
      </c>
      <c r="S99" s="44">
        <f>申込１!AO41</f>
        <v>0</v>
      </c>
      <c r="T99" s="44">
        <f>申込１!AO42</f>
        <v>0</v>
      </c>
      <c r="U99" s="44" t="str">
        <f t="shared" si="27"/>
        <v/>
      </c>
      <c r="V99" s="44">
        <v>99</v>
      </c>
    </row>
    <row r="100" spans="1:24" x14ac:dyDescent="0.15">
      <c r="A100" s="57">
        <v>18</v>
      </c>
      <c r="B100" s="44" t="str">
        <f>IF(S100&lt;&gt;0,申込１!$F$4,"")</f>
        <v/>
      </c>
      <c r="C100" s="44" t="str">
        <f>申込１!AR43</f>
        <v/>
      </c>
      <c r="D100" s="44" t="str">
        <f>IFERROR(IF(申込１!AN43&lt;&gt;0,申込１!AN43,""),"")</f>
        <v/>
      </c>
      <c r="F100" s="44" t="str">
        <f>申込１!AQ43&amp;" "&amp;申込１!AR43</f>
        <v xml:space="preserve"> </v>
      </c>
      <c r="G100" s="44" t="str">
        <f>申込１!AQ44&amp;" "&amp;申込１!AR44</f>
        <v xml:space="preserve"> </v>
      </c>
      <c r="H100" s="44">
        <f>申込１!AP43</f>
        <v>0</v>
      </c>
      <c r="I100" s="44" t="str">
        <f>申込１!AR44</f>
        <v/>
      </c>
      <c r="K100" s="44" t="str">
        <f t="shared" si="19"/>
        <v/>
      </c>
      <c r="L100" s="44" t="str">
        <f t="shared" si="20"/>
        <v/>
      </c>
      <c r="M100" s="44" t="str">
        <f t="shared" si="21"/>
        <v/>
      </c>
      <c r="N100" s="44" t="str">
        <f t="shared" si="22"/>
        <v/>
      </c>
      <c r="O100" s="44" t="str">
        <f t="shared" si="23"/>
        <v/>
      </c>
      <c r="P100" s="44" t="str">
        <f t="shared" si="24"/>
        <v/>
      </c>
      <c r="Q100" s="44" t="str">
        <f t="shared" si="25"/>
        <v/>
      </c>
      <c r="R100" s="44" t="str">
        <f t="shared" si="26"/>
        <v/>
      </c>
      <c r="S100" s="44">
        <f>申込１!AO43</f>
        <v>0</v>
      </c>
      <c r="T100" s="44">
        <f>申込１!AO44</f>
        <v>0</v>
      </c>
      <c r="U100" s="44" t="str">
        <f t="shared" si="27"/>
        <v/>
      </c>
      <c r="V100" s="44">
        <v>100</v>
      </c>
    </row>
    <row r="101" spans="1:24" x14ac:dyDescent="0.15">
      <c r="A101" s="57">
        <v>19</v>
      </c>
      <c r="B101" s="44" t="str">
        <f>IF(S101&lt;&gt;0,申込１!$F$4,"")</f>
        <v/>
      </c>
      <c r="C101" s="44" t="str">
        <f>申込１!AR45</f>
        <v/>
      </c>
      <c r="D101" s="44" t="str">
        <f>IFERROR(IF(申込１!AN45&lt;&gt;0,申込１!AN45,""),"")</f>
        <v/>
      </c>
      <c r="F101" s="44" t="str">
        <f>申込１!AQ45&amp;" "&amp;申込１!AR45</f>
        <v xml:space="preserve"> </v>
      </c>
      <c r="G101" s="44" t="str">
        <f>申込１!AQ46&amp;" "&amp;申込１!AR46</f>
        <v xml:space="preserve"> </v>
      </c>
      <c r="H101" s="44">
        <f>申込１!AP45</f>
        <v>0</v>
      </c>
      <c r="I101" s="44" t="str">
        <f>申込１!AR46</f>
        <v/>
      </c>
      <c r="K101" s="44" t="str">
        <f t="shared" si="19"/>
        <v/>
      </c>
      <c r="L101" s="44" t="str">
        <f t="shared" si="20"/>
        <v/>
      </c>
      <c r="M101" s="44" t="str">
        <f t="shared" si="21"/>
        <v/>
      </c>
      <c r="N101" s="44" t="str">
        <f t="shared" si="22"/>
        <v/>
      </c>
      <c r="O101" s="44" t="str">
        <f t="shared" si="23"/>
        <v/>
      </c>
      <c r="P101" s="44" t="str">
        <f t="shared" si="24"/>
        <v/>
      </c>
      <c r="Q101" s="44" t="str">
        <f t="shared" si="25"/>
        <v/>
      </c>
      <c r="R101" s="44" t="str">
        <f t="shared" si="26"/>
        <v/>
      </c>
      <c r="S101" s="44">
        <f>申込１!AO45</f>
        <v>0</v>
      </c>
      <c r="T101" s="44">
        <f>申込１!AO46</f>
        <v>0</v>
      </c>
      <c r="U101" s="44" t="str">
        <f t="shared" si="27"/>
        <v/>
      </c>
      <c r="V101" s="44">
        <v>101</v>
      </c>
    </row>
    <row r="102" spans="1:24" x14ac:dyDescent="0.15">
      <c r="A102" s="57">
        <v>20</v>
      </c>
      <c r="B102" s="44" t="str">
        <f>IF(S102&lt;&gt;0,申込１!$F$4,"")</f>
        <v/>
      </c>
      <c r="C102" s="44" t="str">
        <f>申込１!AR47</f>
        <v/>
      </c>
      <c r="D102" s="44" t="str">
        <f>IFERROR(IF(申込１!AN47&lt;&gt;0,申込１!AN47,""),"")</f>
        <v/>
      </c>
      <c r="F102" s="44" t="str">
        <f>申込１!AQ46&amp;" "&amp;申込１!AR47</f>
        <v xml:space="preserve"> </v>
      </c>
      <c r="G102" s="44" t="str">
        <f>申込１!AQ47&amp;" "&amp;申込１!AR48</f>
        <v xml:space="preserve"> </v>
      </c>
      <c r="H102" s="44">
        <f>申込１!AP47</f>
        <v>0</v>
      </c>
      <c r="I102" s="44" t="str">
        <f>申込１!AR48</f>
        <v/>
      </c>
      <c r="K102" s="44" t="str">
        <f t="shared" si="19"/>
        <v/>
      </c>
      <c r="L102" s="44" t="str">
        <f t="shared" si="20"/>
        <v/>
      </c>
      <c r="M102" s="44" t="str">
        <f t="shared" si="21"/>
        <v/>
      </c>
      <c r="N102" s="44" t="str">
        <f t="shared" si="22"/>
        <v/>
      </c>
      <c r="O102" s="44" t="str">
        <f t="shared" si="23"/>
        <v/>
      </c>
      <c r="P102" s="44" t="str">
        <f t="shared" si="24"/>
        <v/>
      </c>
      <c r="Q102" s="44" t="str">
        <f t="shared" si="25"/>
        <v/>
      </c>
      <c r="R102" s="44" t="str">
        <f t="shared" si="26"/>
        <v/>
      </c>
      <c r="S102" s="44">
        <f>申込１!AO47</f>
        <v>0</v>
      </c>
      <c r="T102" s="44">
        <f>申込１!AO48</f>
        <v>0</v>
      </c>
      <c r="U102" s="44" t="str">
        <f t="shared" si="27"/>
        <v/>
      </c>
      <c r="V102" s="44">
        <v>102</v>
      </c>
    </row>
    <row r="104" spans="1:24" ht="14.25" x14ac:dyDescent="0.15">
      <c r="A104" s="58" t="s">
        <v>92</v>
      </c>
      <c r="B104" s="47" t="s">
        <v>93</v>
      </c>
      <c r="C104" s="47" t="s">
        <v>94</v>
      </c>
      <c r="D104" s="47" t="s">
        <v>95</v>
      </c>
      <c r="E104" s="47" t="s">
        <v>96</v>
      </c>
      <c r="F104" s="47">
        <v>1</v>
      </c>
      <c r="G104" s="47">
        <v>2</v>
      </c>
      <c r="H104" s="47">
        <v>3</v>
      </c>
      <c r="I104" s="47">
        <v>4</v>
      </c>
      <c r="J104" s="47">
        <v>5</v>
      </c>
      <c r="K104" s="47">
        <v>6</v>
      </c>
      <c r="L104" s="47">
        <v>7</v>
      </c>
      <c r="M104" s="47">
        <v>8</v>
      </c>
      <c r="N104" s="63"/>
      <c r="O104" s="63"/>
      <c r="Q104" s="63"/>
      <c r="R104" s="63"/>
      <c r="S104" s="63"/>
      <c r="T104" s="63"/>
      <c r="U104" s="63"/>
      <c r="V104" s="63"/>
      <c r="W104" s="63"/>
      <c r="X104" s="63"/>
    </row>
    <row r="105" spans="1:24" x14ac:dyDescent="0.15">
      <c r="C105" s="44" t="str">
        <f>申込１!BA7</f>
        <v xml:space="preserve">選択して下さい </v>
      </c>
      <c r="D105" s="44" t="str">
        <f>申込１!$F$4</f>
        <v/>
      </c>
      <c r="E105" s="44" t="str">
        <f>申込１!BB7</f>
        <v/>
      </c>
      <c r="F105" s="44" t="str">
        <f>申込１!BA9&amp;" "&amp;申込１!$F$4</f>
        <v xml:space="preserve"> </v>
      </c>
      <c r="G105" s="44" t="str">
        <f>申込１!BA10&amp;" "&amp;申込１!$F$4</f>
        <v xml:space="preserve"> </v>
      </c>
      <c r="H105" s="44" t="str">
        <f>申込１!BA11&amp;" "&amp;申込１!$F$4</f>
        <v xml:space="preserve"> </v>
      </c>
      <c r="I105" s="44" t="str">
        <f>申込１!BA12&amp;" "&amp;申込１!$F$4</f>
        <v xml:space="preserve"> </v>
      </c>
      <c r="J105" s="44" t="str">
        <f>申込１!BA13&amp;" "&amp;申込１!$F$4</f>
        <v xml:space="preserve"> </v>
      </c>
      <c r="K105" s="44" t="str">
        <f>申込１!BA14&amp;" "&amp;申込１!$F$4</f>
        <v xml:space="preserve"> </v>
      </c>
      <c r="L105" s="44" t="str">
        <f>申込１!BA15&amp;" "&amp;申込１!$F$4</f>
        <v xml:space="preserve"> </v>
      </c>
      <c r="M105" s="44" t="str">
        <f>申込１!BA16&amp;" "&amp;申込１!$F$4</f>
        <v xml:space="preserve"> </v>
      </c>
    </row>
    <row r="106" spans="1:24" x14ac:dyDescent="0.15">
      <c r="C106" s="44" t="str">
        <f>申込１!BA22</f>
        <v xml:space="preserve">選択して下さい </v>
      </c>
      <c r="D106" s="44" t="str">
        <f>申込１!$F$4</f>
        <v/>
      </c>
      <c r="E106" s="44" t="str">
        <f>申込１!BB22</f>
        <v/>
      </c>
      <c r="F106" s="44" t="str">
        <f>申込１!BA24&amp;" "&amp;申込１!$F$4</f>
        <v xml:space="preserve"> </v>
      </c>
      <c r="G106" s="44" t="str">
        <f>申込１!BA25&amp;" "&amp;申込１!$F$4</f>
        <v xml:space="preserve"> </v>
      </c>
      <c r="H106" s="44" t="str">
        <f>申込１!BA26&amp;" "&amp;申込１!$F$4</f>
        <v xml:space="preserve"> </v>
      </c>
      <c r="I106" s="44" t="str">
        <f>申込１!BA27&amp;" "&amp;申込１!$F$4</f>
        <v xml:space="preserve"> </v>
      </c>
      <c r="J106" s="44" t="str">
        <f>申込１!BA28&amp;" "&amp;申込１!$F$4</f>
        <v xml:space="preserve"> </v>
      </c>
      <c r="K106" s="44" t="str">
        <f>申込１!BA29&amp;" "&amp;申込１!$F$4</f>
        <v xml:space="preserve"> </v>
      </c>
      <c r="L106" s="44" t="str">
        <f>申込１!BA30&amp;" "&amp;申込１!$F$4</f>
        <v xml:space="preserve"> </v>
      </c>
      <c r="M106" s="44" t="str">
        <f>申込１!BA31&amp;" "&amp;申込１!$F$4</f>
        <v xml:space="preserve"> </v>
      </c>
    </row>
    <row r="107" spans="1:24" x14ac:dyDescent="0.15">
      <c r="C107" s="44" t="str">
        <f>申込１!BA38</f>
        <v xml:space="preserve">選択して下さい </v>
      </c>
      <c r="D107" s="44" t="str">
        <f>申込１!$F$4</f>
        <v/>
      </c>
      <c r="E107" s="44" t="str">
        <f>申込１!BB38</f>
        <v/>
      </c>
      <c r="F107" s="44" t="str">
        <f>申込１!BA40&amp;" "&amp;申込１!$F$4</f>
        <v xml:space="preserve"> </v>
      </c>
      <c r="G107" s="44" t="str">
        <f>申込１!BA41&amp;" "&amp;申込１!$F$4</f>
        <v xml:space="preserve"> </v>
      </c>
      <c r="H107" s="44" t="str">
        <f>申込１!BA42&amp;" "&amp;申込１!$F$4</f>
        <v xml:space="preserve"> </v>
      </c>
      <c r="I107" s="44" t="str">
        <f>申込１!BA43&amp;" "&amp;申込１!$F$4</f>
        <v xml:space="preserve"> </v>
      </c>
      <c r="J107" s="44" t="str">
        <f>申込１!BA44&amp;" "&amp;申込１!$F$4</f>
        <v xml:space="preserve"> </v>
      </c>
      <c r="K107" s="44" t="str">
        <f>申込１!BA45&amp;" "&amp;申込１!$F$4</f>
        <v xml:space="preserve"> </v>
      </c>
      <c r="L107" s="44" t="str">
        <f>申込１!BA46&amp;" "&amp;申込１!$F$4</f>
        <v xml:space="preserve"> </v>
      </c>
      <c r="M107" s="44" t="str">
        <f>申込１!BA47&amp;" "&amp;申込１!$F$4</f>
        <v xml:space="preserve"> </v>
      </c>
    </row>
    <row r="108" spans="1:24" x14ac:dyDescent="0.15">
      <c r="C108" s="44" t="str">
        <f>申込１!BF7</f>
        <v xml:space="preserve">選択してください </v>
      </c>
      <c r="D108" s="44" t="str">
        <f>申込１!$F$4</f>
        <v/>
      </c>
      <c r="E108" s="44" t="str">
        <f>申込１!BG7</f>
        <v/>
      </c>
      <c r="F108" s="44" t="str">
        <f>申込１!BF9&amp;" "&amp;申込１!$F$4</f>
        <v xml:space="preserve"> </v>
      </c>
      <c r="G108" s="44" t="str">
        <f>申込１!BF10&amp;" "&amp;申込１!$F$4</f>
        <v xml:space="preserve"> </v>
      </c>
      <c r="H108" s="44" t="str">
        <f>申込１!BF11&amp;" "&amp;申込１!$F$4</f>
        <v xml:space="preserve"> </v>
      </c>
      <c r="I108" s="44" t="str">
        <f>申込１!BF12&amp;" "&amp;申込１!$F$4</f>
        <v xml:space="preserve"> </v>
      </c>
      <c r="J108" s="44" t="str">
        <f>申込１!BF13&amp;" "&amp;申込１!$F$4</f>
        <v xml:space="preserve"> </v>
      </c>
      <c r="K108" s="44" t="str">
        <f>申込１!BF14&amp;" "&amp;申込１!$F$4</f>
        <v xml:space="preserve"> </v>
      </c>
      <c r="L108" s="44" t="str">
        <f>申込１!BF15&amp;" "&amp;申込１!$F$4</f>
        <v xml:space="preserve"> </v>
      </c>
      <c r="M108" s="44" t="str">
        <f>申込１!BF16&amp;" "&amp;申込１!$F$4</f>
        <v xml:space="preserve"> </v>
      </c>
    </row>
    <row r="109" spans="1:24" x14ac:dyDescent="0.15">
      <c r="C109" s="44" t="str">
        <f>申込１!BF22</f>
        <v xml:space="preserve">選択してください </v>
      </c>
      <c r="D109" s="44" t="str">
        <f>申込１!$F$4</f>
        <v/>
      </c>
      <c r="E109" s="44" t="str">
        <f>申込１!BG22</f>
        <v/>
      </c>
      <c r="F109" s="44" t="str">
        <f>申込１!BF24&amp;" "&amp;申込１!$F$4</f>
        <v xml:space="preserve"> </v>
      </c>
      <c r="G109" s="44" t="str">
        <f>申込１!BF25&amp;" "&amp;申込１!$F$4</f>
        <v xml:space="preserve"> </v>
      </c>
      <c r="H109" s="44" t="str">
        <f>申込１!BF26&amp;" "&amp;申込１!$F$4</f>
        <v xml:space="preserve"> </v>
      </c>
      <c r="I109" s="44" t="str">
        <f>申込１!BF27&amp;" "&amp;申込１!$F$4</f>
        <v xml:space="preserve"> </v>
      </c>
      <c r="J109" s="44" t="str">
        <f>申込１!BF28&amp;" "&amp;申込１!$F$4</f>
        <v xml:space="preserve"> </v>
      </c>
      <c r="K109" s="44" t="str">
        <f>申込１!BF29&amp;" "&amp;申込１!$F$4</f>
        <v xml:space="preserve"> </v>
      </c>
      <c r="L109" s="44" t="str">
        <f>申込１!BF30&amp;" "&amp;申込１!$F$4</f>
        <v xml:space="preserve"> </v>
      </c>
      <c r="M109" s="44" t="str">
        <f>申込１!BF31&amp;" "&amp;申込１!$F$4</f>
        <v xml:space="preserve"> </v>
      </c>
    </row>
    <row r="110" spans="1:24" x14ac:dyDescent="0.15">
      <c r="C110" s="44" t="str">
        <f>申込１!BF38</f>
        <v xml:space="preserve">選択してください </v>
      </c>
      <c r="D110" s="44" t="str">
        <f>申込１!$F$4</f>
        <v/>
      </c>
      <c r="E110" s="44" t="str">
        <f>申込１!BG38</f>
        <v/>
      </c>
      <c r="F110" s="44" t="str">
        <f>申込１!BF40&amp;" "&amp;申込１!$F$4</f>
        <v xml:space="preserve"> </v>
      </c>
      <c r="G110" s="44" t="str">
        <f>申込１!BF41&amp;" "&amp;申込１!$F$4</f>
        <v xml:space="preserve"> </v>
      </c>
      <c r="H110" s="44" t="str">
        <f>申込１!BF42&amp;" "&amp;申込１!$F$4</f>
        <v xml:space="preserve"> </v>
      </c>
      <c r="I110" s="44" t="str">
        <f>申込１!BF43&amp;" "&amp;申込１!$F$4</f>
        <v xml:space="preserve"> </v>
      </c>
      <c r="J110" s="44" t="str">
        <f>申込１!BF44&amp;" "&amp;申込１!$F$4</f>
        <v xml:space="preserve"> </v>
      </c>
      <c r="K110" s="44" t="str">
        <f>申込１!BF45&amp;" "&amp;申込１!$F$4</f>
        <v xml:space="preserve"> </v>
      </c>
      <c r="L110" s="44" t="str">
        <f>申込１!BF46&amp;" "&amp;申込１!$F$4</f>
        <v xml:space="preserve"> </v>
      </c>
      <c r="M110" s="44" t="str">
        <f>申込１!BF47&amp;" "&amp;申込１!$F$4</f>
        <v xml:space="preserve"> </v>
      </c>
    </row>
    <row r="112" spans="1:24" x14ac:dyDescent="0.15">
      <c r="A112" s="57">
        <v>1</v>
      </c>
      <c r="B112" s="45">
        <v>2</v>
      </c>
      <c r="C112" s="45">
        <v>3</v>
      </c>
      <c r="D112" s="45">
        <v>4</v>
      </c>
      <c r="E112" s="45">
        <v>5</v>
      </c>
      <c r="F112" s="45">
        <v>6</v>
      </c>
      <c r="G112" s="45">
        <v>7</v>
      </c>
      <c r="H112" s="45">
        <v>8</v>
      </c>
      <c r="I112" s="45">
        <v>9</v>
      </c>
      <c r="J112" s="45">
        <v>10</v>
      </c>
      <c r="K112" s="45">
        <v>11</v>
      </c>
      <c r="V112" s="44">
        <v>103</v>
      </c>
    </row>
    <row r="113" spans="1:22" x14ac:dyDescent="0.15">
      <c r="A113" s="52" t="s">
        <v>44</v>
      </c>
      <c r="B113" s="46" t="s">
        <v>8</v>
      </c>
      <c r="C113" s="46" t="s">
        <v>6</v>
      </c>
      <c r="D113" s="46" t="s">
        <v>7</v>
      </c>
      <c r="E113" s="46" t="s">
        <v>9</v>
      </c>
      <c r="F113" s="46" t="s">
        <v>10</v>
      </c>
      <c r="G113" s="46" t="s">
        <v>0</v>
      </c>
      <c r="H113" s="46" t="s">
        <v>11</v>
      </c>
      <c r="I113" s="45" t="s">
        <v>38</v>
      </c>
      <c r="J113" s="45" t="s">
        <v>39</v>
      </c>
      <c r="K113" s="46" t="s">
        <v>25</v>
      </c>
      <c r="V113" s="44">
        <v>104</v>
      </c>
    </row>
    <row r="114" spans="1:22" x14ac:dyDescent="0.15">
      <c r="A114" s="57">
        <v>1</v>
      </c>
      <c r="B114" s="44" t="str">
        <f>申込１!C9</f>
        <v/>
      </c>
      <c r="C114" s="44" t="str">
        <f>IF(申込１!D9="","",申込１!D9)</f>
        <v/>
      </c>
      <c r="D114" s="44" t="str">
        <f>IF(申込１!E9="","",申込１!E9)</f>
        <v/>
      </c>
      <c r="E114" s="44" t="str">
        <f>IF(申込１!F9="","",申込１!F9)</f>
        <v/>
      </c>
      <c r="F114" s="44" t="str">
        <f>IF(申込１!G9="","",申込１!G9)</f>
        <v/>
      </c>
      <c r="G114" s="44" t="str">
        <f>IF(申込１!H9="","",申込１!H9)</f>
        <v/>
      </c>
      <c r="H114" s="44">
        <v>5</v>
      </c>
      <c r="I114" s="44" t="str">
        <f t="shared" ref="I114:I153" si="28">C114&amp;" "&amp;D114</f>
        <v xml:space="preserve"> </v>
      </c>
      <c r="J114" s="44" t="str">
        <f>E114&amp;" "&amp;F114</f>
        <v xml:space="preserve"> </v>
      </c>
      <c r="K114" s="68" t="str">
        <f>IF(申込１!I9="","",申込１!I9)</f>
        <v/>
      </c>
      <c r="V114" s="44">
        <v>105</v>
      </c>
    </row>
    <row r="115" spans="1:22" x14ac:dyDescent="0.15">
      <c r="A115" s="57">
        <v>2</v>
      </c>
      <c r="B115" s="44" t="str">
        <f>申込１!C10</f>
        <v/>
      </c>
      <c r="C115" s="44" t="str">
        <f>IF(申込１!D10="","",申込１!D10)</f>
        <v/>
      </c>
      <c r="D115" s="44" t="str">
        <f>IF(申込１!E10="","",申込１!E10)</f>
        <v/>
      </c>
      <c r="E115" s="44" t="str">
        <f>IF(申込１!F10="","",申込１!F10)</f>
        <v/>
      </c>
      <c r="F115" s="44" t="str">
        <f>IF(申込１!G10="","",申込１!G10)</f>
        <v/>
      </c>
      <c r="G115" s="44" t="str">
        <f>IF(申込１!H10="","",申込１!H10)</f>
        <v/>
      </c>
      <c r="H115" s="44">
        <v>6</v>
      </c>
      <c r="I115" s="44" t="str">
        <f t="shared" si="28"/>
        <v xml:space="preserve"> </v>
      </c>
      <c r="J115" s="44" t="str">
        <f t="shared" ref="J115:J153" si="29">E115&amp;" "&amp;F115</f>
        <v xml:space="preserve"> </v>
      </c>
      <c r="K115" s="68" t="str">
        <f>IF(申込１!I10="","",申込１!I10)</f>
        <v/>
      </c>
      <c r="V115" s="44">
        <v>106</v>
      </c>
    </row>
    <row r="116" spans="1:22" x14ac:dyDescent="0.15">
      <c r="A116" s="57">
        <v>3</v>
      </c>
      <c r="B116" s="44" t="str">
        <f>申込１!C11</f>
        <v/>
      </c>
      <c r="C116" s="44" t="str">
        <f>IF(申込１!D11="","",申込１!D11)</f>
        <v/>
      </c>
      <c r="D116" s="44" t="str">
        <f>IF(申込１!E11="","",申込１!E11)</f>
        <v/>
      </c>
      <c r="E116" s="44" t="str">
        <f>IF(申込１!F11="","",申込１!F11)</f>
        <v/>
      </c>
      <c r="F116" s="44" t="str">
        <f>IF(申込１!G11="","",申込１!G11)</f>
        <v/>
      </c>
      <c r="G116" s="44" t="str">
        <f>IF(申込１!H11="","",申込１!H11)</f>
        <v/>
      </c>
      <c r="I116" s="44" t="str">
        <f t="shared" si="28"/>
        <v xml:space="preserve"> </v>
      </c>
      <c r="J116" s="44" t="str">
        <f t="shared" si="29"/>
        <v xml:space="preserve"> </v>
      </c>
      <c r="K116" s="68" t="str">
        <f>IF(申込１!I11="","",申込１!I11)</f>
        <v/>
      </c>
      <c r="V116" s="44">
        <v>107</v>
      </c>
    </row>
    <row r="117" spans="1:22" x14ac:dyDescent="0.15">
      <c r="A117" s="57">
        <v>4</v>
      </c>
      <c r="B117" s="44" t="str">
        <f>申込１!C12</f>
        <v/>
      </c>
      <c r="C117" s="44" t="str">
        <f>IF(申込１!D12="","",申込１!D12)</f>
        <v/>
      </c>
      <c r="D117" s="44" t="str">
        <f>IF(申込１!E12="","",申込１!E12)</f>
        <v/>
      </c>
      <c r="E117" s="44" t="str">
        <f>IF(申込１!F12="","",申込１!F12)</f>
        <v/>
      </c>
      <c r="F117" s="44" t="str">
        <f>IF(申込１!G12="","",申込１!G12)</f>
        <v/>
      </c>
      <c r="G117" s="44" t="str">
        <f>IF(申込１!H12="","",申込１!H12)</f>
        <v/>
      </c>
      <c r="I117" s="44" t="str">
        <f t="shared" si="28"/>
        <v xml:space="preserve"> </v>
      </c>
      <c r="J117" s="44" t="str">
        <f t="shared" si="29"/>
        <v xml:space="preserve"> </v>
      </c>
      <c r="K117" s="68" t="str">
        <f>IF(申込１!I12="","",申込１!I12)</f>
        <v/>
      </c>
      <c r="V117" s="44">
        <v>108</v>
      </c>
    </row>
    <row r="118" spans="1:22" x14ac:dyDescent="0.15">
      <c r="A118" s="57">
        <v>5</v>
      </c>
      <c r="B118" s="44" t="str">
        <f>申込１!C13</f>
        <v/>
      </c>
      <c r="C118" s="44" t="str">
        <f>IF(申込１!D13="","",申込１!D13)</f>
        <v/>
      </c>
      <c r="D118" s="44" t="str">
        <f>IF(申込１!E13="","",申込１!E13)</f>
        <v/>
      </c>
      <c r="E118" s="44" t="str">
        <f>IF(申込１!F13="","",申込１!F13)</f>
        <v/>
      </c>
      <c r="F118" s="44" t="str">
        <f>IF(申込１!G13="","",申込１!G13)</f>
        <v/>
      </c>
      <c r="G118" s="44" t="str">
        <f>IF(申込１!H13="","",申込１!H13)</f>
        <v/>
      </c>
      <c r="I118" s="44" t="str">
        <f t="shared" si="28"/>
        <v xml:space="preserve"> </v>
      </c>
      <c r="J118" s="44" t="str">
        <f t="shared" si="29"/>
        <v xml:space="preserve"> </v>
      </c>
      <c r="K118" s="68" t="str">
        <f>IF(申込１!I13="","",申込１!I13)</f>
        <v/>
      </c>
      <c r="V118" s="44">
        <v>109</v>
      </c>
    </row>
    <row r="119" spans="1:22" x14ac:dyDescent="0.15">
      <c r="A119" s="57">
        <v>6</v>
      </c>
      <c r="B119" s="44" t="str">
        <f>申込１!C14</f>
        <v/>
      </c>
      <c r="C119" s="44" t="str">
        <f>IF(申込１!D14="","",申込１!D14)</f>
        <v/>
      </c>
      <c r="D119" s="44" t="str">
        <f>IF(申込１!E14="","",申込１!E14)</f>
        <v/>
      </c>
      <c r="E119" s="44" t="str">
        <f>IF(申込１!F14="","",申込１!F14)</f>
        <v/>
      </c>
      <c r="F119" s="44" t="str">
        <f>IF(申込１!G14="","",申込１!G14)</f>
        <v/>
      </c>
      <c r="G119" s="44" t="str">
        <f>IF(申込１!H14="","",申込１!H14)</f>
        <v/>
      </c>
      <c r="I119" s="44" t="str">
        <f t="shared" si="28"/>
        <v xml:space="preserve"> </v>
      </c>
      <c r="J119" s="44" t="str">
        <f t="shared" si="29"/>
        <v xml:space="preserve"> </v>
      </c>
      <c r="K119" s="68" t="str">
        <f>IF(申込１!I14="","",申込１!I14)</f>
        <v/>
      </c>
      <c r="V119" s="44">
        <v>110</v>
      </c>
    </row>
    <row r="120" spans="1:22" x14ac:dyDescent="0.15">
      <c r="A120" s="57">
        <v>7</v>
      </c>
      <c r="B120" s="44" t="str">
        <f>申込１!C15</f>
        <v/>
      </c>
      <c r="C120" s="44" t="str">
        <f>IF(申込１!D15="","",申込１!D15)</f>
        <v/>
      </c>
      <c r="D120" s="44" t="str">
        <f>IF(申込１!E15="","",申込１!E15)</f>
        <v/>
      </c>
      <c r="E120" s="44" t="str">
        <f>IF(申込１!F15="","",申込１!F15)</f>
        <v/>
      </c>
      <c r="F120" s="44" t="str">
        <f>IF(申込１!G15="","",申込１!G15)</f>
        <v/>
      </c>
      <c r="G120" s="44" t="str">
        <f>IF(申込１!H15="","",申込１!H15)</f>
        <v/>
      </c>
      <c r="I120" s="44" t="str">
        <f t="shared" si="28"/>
        <v xml:space="preserve"> </v>
      </c>
      <c r="J120" s="44" t="str">
        <f t="shared" si="29"/>
        <v xml:space="preserve"> </v>
      </c>
      <c r="K120" s="68" t="str">
        <f>IF(申込１!I15="","",申込１!I15)</f>
        <v/>
      </c>
      <c r="V120" s="44">
        <v>111</v>
      </c>
    </row>
    <row r="121" spans="1:22" x14ac:dyDescent="0.15">
      <c r="A121" s="57">
        <v>8</v>
      </c>
      <c r="B121" s="44" t="str">
        <f>申込１!C16</f>
        <v/>
      </c>
      <c r="C121" s="44" t="str">
        <f>IF(申込１!D16="","",申込１!D16)</f>
        <v/>
      </c>
      <c r="D121" s="44" t="str">
        <f>IF(申込１!E16="","",申込１!E16)</f>
        <v/>
      </c>
      <c r="E121" s="44" t="str">
        <f>IF(申込１!F16="","",申込１!F16)</f>
        <v/>
      </c>
      <c r="F121" s="44" t="str">
        <f>IF(申込１!G16="","",申込１!G16)</f>
        <v/>
      </c>
      <c r="G121" s="44" t="str">
        <f>IF(申込１!H16="","",申込１!H16)</f>
        <v/>
      </c>
      <c r="I121" s="44" t="str">
        <f t="shared" si="28"/>
        <v xml:space="preserve"> </v>
      </c>
      <c r="J121" s="44" t="str">
        <f t="shared" si="29"/>
        <v xml:space="preserve"> </v>
      </c>
      <c r="K121" s="68" t="str">
        <f>IF(申込１!I16="","",申込１!I16)</f>
        <v/>
      </c>
      <c r="V121" s="44">
        <v>112</v>
      </c>
    </row>
    <row r="122" spans="1:22" x14ac:dyDescent="0.15">
      <c r="A122" s="57">
        <v>9</v>
      </c>
      <c r="B122" s="44" t="str">
        <f>申込１!C17</f>
        <v/>
      </c>
      <c r="C122" s="44" t="str">
        <f>IF(申込１!D17="","",申込１!D17)</f>
        <v/>
      </c>
      <c r="D122" s="44" t="str">
        <f>IF(申込１!E17="","",申込１!E17)</f>
        <v/>
      </c>
      <c r="E122" s="44" t="str">
        <f>IF(申込１!F17="","",申込１!F17)</f>
        <v/>
      </c>
      <c r="F122" s="44" t="str">
        <f>IF(申込１!G17="","",申込１!G17)</f>
        <v/>
      </c>
      <c r="G122" s="44" t="str">
        <f>IF(申込１!H17="","",申込１!H17)</f>
        <v/>
      </c>
      <c r="I122" s="44" t="str">
        <f t="shared" si="28"/>
        <v xml:space="preserve"> </v>
      </c>
      <c r="J122" s="44" t="str">
        <f t="shared" si="29"/>
        <v xml:space="preserve"> </v>
      </c>
      <c r="K122" s="68" t="str">
        <f>IF(申込１!I17="","",申込１!I17)</f>
        <v/>
      </c>
      <c r="V122" s="44">
        <v>113</v>
      </c>
    </row>
    <row r="123" spans="1:22" x14ac:dyDescent="0.15">
      <c r="A123" s="57">
        <v>10</v>
      </c>
      <c r="B123" s="44" t="str">
        <f>申込１!C18</f>
        <v/>
      </c>
      <c r="C123" s="44" t="str">
        <f>IF(申込１!D18="","",申込１!D18)</f>
        <v/>
      </c>
      <c r="D123" s="44" t="str">
        <f>IF(申込１!E18="","",申込１!E18)</f>
        <v/>
      </c>
      <c r="E123" s="44" t="str">
        <f>IF(申込１!F18="","",申込１!F18)</f>
        <v/>
      </c>
      <c r="F123" s="44" t="str">
        <f>IF(申込１!G18="","",申込１!G18)</f>
        <v/>
      </c>
      <c r="G123" s="44" t="str">
        <f>IF(申込１!H18="","",申込１!H18)</f>
        <v/>
      </c>
      <c r="I123" s="44" t="str">
        <f t="shared" si="28"/>
        <v xml:space="preserve"> </v>
      </c>
      <c r="J123" s="44" t="str">
        <f t="shared" si="29"/>
        <v xml:space="preserve"> </v>
      </c>
      <c r="K123" s="68" t="str">
        <f>IF(申込１!I18="","",申込１!I18)</f>
        <v/>
      </c>
      <c r="V123" s="44">
        <v>114</v>
      </c>
    </row>
    <row r="124" spans="1:22" x14ac:dyDescent="0.15">
      <c r="A124" s="57">
        <v>11</v>
      </c>
      <c r="B124" s="44" t="str">
        <f>申込１!C19</f>
        <v/>
      </c>
      <c r="C124" s="44" t="str">
        <f>IF(申込１!D19="","",申込１!D19)</f>
        <v/>
      </c>
      <c r="D124" s="44" t="str">
        <f>IF(申込１!E19="","",申込１!E19)</f>
        <v/>
      </c>
      <c r="E124" s="44" t="str">
        <f>IF(申込１!F19="","",申込１!F19)</f>
        <v/>
      </c>
      <c r="F124" s="44" t="str">
        <f>IF(申込１!G19="","",申込１!G19)</f>
        <v/>
      </c>
      <c r="G124" s="44" t="str">
        <f>IF(申込１!H19="","",申込１!H19)</f>
        <v/>
      </c>
      <c r="I124" s="44" t="str">
        <f t="shared" si="28"/>
        <v xml:space="preserve"> </v>
      </c>
      <c r="J124" s="44" t="str">
        <f t="shared" si="29"/>
        <v xml:space="preserve"> </v>
      </c>
      <c r="K124" s="68" t="str">
        <f>IF(申込１!I19="","",申込１!I19)</f>
        <v/>
      </c>
      <c r="V124" s="44">
        <v>115</v>
      </c>
    </row>
    <row r="125" spans="1:22" x14ac:dyDescent="0.15">
      <c r="A125" s="57">
        <v>12</v>
      </c>
      <c r="B125" s="44" t="str">
        <f>申込１!C20</f>
        <v/>
      </c>
      <c r="C125" s="44" t="str">
        <f>IF(申込１!D20="","",申込１!D20)</f>
        <v/>
      </c>
      <c r="D125" s="44" t="str">
        <f>IF(申込１!E20="","",申込１!E20)</f>
        <v/>
      </c>
      <c r="E125" s="44" t="str">
        <f>IF(申込１!F20="","",申込１!F20)</f>
        <v/>
      </c>
      <c r="F125" s="44" t="str">
        <f>IF(申込１!G20="","",申込１!G20)</f>
        <v/>
      </c>
      <c r="G125" s="44" t="str">
        <f>IF(申込１!H20="","",申込１!H20)</f>
        <v/>
      </c>
      <c r="I125" s="44" t="str">
        <f t="shared" si="28"/>
        <v xml:space="preserve"> </v>
      </c>
      <c r="J125" s="44" t="str">
        <f t="shared" si="29"/>
        <v xml:space="preserve"> </v>
      </c>
      <c r="K125" s="68" t="str">
        <f>IF(申込１!I20="","",申込１!I20)</f>
        <v/>
      </c>
      <c r="V125" s="44">
        <v>116</v>
      </c>
    </row>
    <row r="126" spans="1:22" x14ac:dyDescent="0.15">
      <c r="A126" s="57">
        <v>13</v>
      </c>
      <c r="B126" s="44" t="str">
        <f>申込１!C21</f>
        <v/>
      </c>
      <c r="C126" s="44" t="str">
        <f>IF(申込１!D21="","",申込１!D21)</f>
        <v/>
      </c>
      <c r="D126" s="44" t="str">
        <f>IF(申込１!E21="","",申込１!E21)</f>
        <v/>
      </c>
      <c r="E126" s="44" t="str">
        <f>IF(申込１!F21="","",申込１!F21)</f>
        <v/>
      </c>
      <c r="F126" s="44" t="str">
        <f>IF(申込１!G21="","",申込１!G21)</f>
        <v/>
      </c>
      <c r="G126" s="44" t="str">
        <f>IF(申込１!H21="","",申込１!H21)</f>
        <v/>
      </c>
      <c r="I126" s="44" t="str">
        <f t="shared" si="28"/>
        <v xml:space="preserve"> </v>
      </c>
      <c r="J126" s="44" t="str">
        <f t="shared" si="29"/>
        <v xml:space="preserve"> </v>
      </c>
      <c r="K126" s="68" t="str">
        <f>IF(申込１!I21="","",申込１!I21)</f>
        <v/>
      </c>
      <c r="V126" s="44">
        <v>117</v>
      </c>
    </row>
    <row r="127" spans="1:22" x14ac:dyDescent="0.15">
      <c r="A127" s="57">
        <v>14</v>
      </c>
      <c r="B127" s="44" t="str">
        <f>申込１!C22</f>
        <v/>
      </c>
      <c r="C127" s="44" t="str">
        <f>IF(申込１!D22="","",申込１!D22)</f>
        <v/>
      </c>
      <c r="D127" s="44" t="str">
        <f>IF(申込１!E22="","",申込１!E22)</f>
        <v/>
      </c>
      <c r="E127" s="44" t="str">
        <f>IF(申込１!F22="","",申込１!F22)</f>
        <v/>
      </c>
      <c r="F127" s="44" t="str">
        <f>IF(申込１!G22="","",申込１!G22)</f>
        <v/>
      </c>
      <c r="G127" s="44" t="str">
        <f>IF(申込１!H22="","",申込１!H22)</f>
        <v/>
      </c>
      <c r="I127" s="44" t="str">
        <f t="shared" si="28"/>
        <v xml:space="preserve"> </v>
      </c>
      <c r="J127" s="44" t="str">
        <f t="shared" si="29"/>
        <v xml:space="preserve"> </v>
      </c>
      <c r="K127" s="68" t="str">
        <f>IF(申込１!I22="","",申込１!I22)</f>
        <v/>
      </c>
      <c r="V127" s="44">
        <v>118</v>
      </c>
    </row>
    <row r="128" spans="1:22" x14ac:dyDescent="0.15">
      <c r="A128" s="57">
        <v>15</v>
      </c>
      <c r="B128" s="44" t="str">
        <f>申込１!C23</f>
        <v/>
      </c>
      <c r="C128" s="44" t="str">
        <f>IF(申込１!D23="","",申込１!D23)</f>
        <v/>
      </c>
      <c r="D128" s="44" t="str">
        <f>IF(申込１!E23="","",申込１!E23)</f>
        <v/>
      </c>
      <c r="E128" s="44" t="str">
        <f>IF(申込１!F23="","",申込１!F23)</f>
        <v/>
      </c>
      <c r="F128" s="44" t="str">
        <f>IF(申込１!G23="","",申込１!G23)</f>
        <v/>
      </c>
      <c r="G128" s="44" t="str">
        <f>IF(申込１!H23="","",申込１!H23)</f>
        <v/>
      </c>
      <c r="I128" s="44" t="str">
        <f t="shared" si="28"/>
        <v xml:space="preserve"> </v>
      </c>
      <c r="J128" s="44" t="str">
        <f t="shared" si="29"/>
        <v xml:space="preserve"> </v>
      </c>
      <c r="K128" s="68" t="str">
        <f>IF(申込１!I23="","",申込１!I23)</f>
        <v/>
      </c>
      <c r="V128" s="44">
        <v>119</v>
      </c>
    </row>
    <row r="129" spans="1:22" x14ac:dyDescent="0.15">
      <c r="A129" s="57">
        <v>16</v>
      </c>
      <c r="B129" s="44" t="str">
        <f>申込１!C24</f>
        <v/>
      </c>
      <c r="C129" s="44" t="str">
        <f>IF(申込１!D24="","",申込１!D24)</f>
        <v/>
      </c>
      <c r="D129" s="44" t="str">
        <f>IF(申込１!E24="","",申込１!E24)</f>
        <v/>
      </c>
      <c r="E129" s="44" t="str">
        <f>IF(申込１!F24="","",申込１!F24)</f>
        <v/>
      </c>
      <c r="F129" s="44" t="str">
        <f>IF(申込１!G24="","",申込１!G24)</f>
        <v/>
      </c>
      <c r="G129" s="44" t="str">
        <f>IF(申込１!H24="","",申込１!H24)</f>
        <v/>
      </c>
      <c r="I129" s="44" t="str">
        <f t="shared" si="28"/>
        <v xml:space="preserve"> </v>
      </c>
      <c r="J129" s="44" t="str">
        <f t="shared" si="29"/>
        <v xml:space="preserve"> </v>
      </c>
      <c r="K129" s="68" t="str">
        <f>IF(申込１!I24="","",申込１!I24)</f>
        <v/>
      </c>
      <c r="V129" s="44">
        <v>120</v>
      </c>
    </row>
    <row r="130" spans="1:22" x14ac:dyDescent="0.15">
      <c r="A130" s="57">
        <v>17</v>
      </c>
      <c r="B130" s="44" t="str">
        <f>申込１!C25</f>
        <v/>
      </c>
      <c r="C130" s="44" t="str">
        <f>IF(申込１!D25="","",申込１!D25)</f>
        <v/>
      </c>
      <c r="D130" s="44" t="str">
        <f>IF(申込１!E25="","",申込１!E25)</f>
        <v/>
      </c>
      <c r="E130" s="44" t="str">
        <f>IF(申込１!F25="","",申込１!F25)</f>
        <v/>
      </c>
      <c r="F130" s="44" t="str">
        <f>IF(申込１!G25="","",申込１!G25)</f>
        <v/>
      </c>
      <c r="G130" s="44" t="str">
        <f>IF(申込１!H25="","",申込１!H25)</f>
        <v/>
      </c>
      <c r="I130" s="44" t="str">
        <f t="shared" si="28"/>
        <v xml:space="preserve"> </v>
      </c>
      <c r="J130" s="44" t="str">
        <f t="shared" si="29"/>
        <v xml:space="preserve"> </v>
      </c>
      <c r="K130" s="68" t="str">
        <f>IF(申込１!I25="","",申込１!I25)</f>
        <v/>
      </c>
      <c r="V130" s="44">
        <v>121</v>
      </c>
    </row>
    <row r="131" spans="1:22" x14ac:dyDescent="0.15">
      <c r="A131" s="57">
        <v>18</v>
      </c>
      <c r="B131" s="44" t="str">
        <f>申込１!C26</f>
        <v/>
      </c>
      <c r="C131" s="44" t="str">
        <f>IF(申込１!D26="","",申込１!D26)</f>
        <v/>
      </c>
      <c r="D131" s="44" t="str">
        <f>IF(申込１!E26="","",申込１!E26)</f>
        <v/>
      </c>
      <c r="E131" s="44" t="str">
        <f>IF(申込１!F26="","",申込１!F26)</f>
        <v/>
      </c>
      <c r="F131" s="44" t="str">
        <f>IF(申込１!G26="","",申込１!G26)</f>
        <v/>
      </c>
      <c r="G131" s="44" t="str">
        <f>IF(申込１!H26="","",申込１!H26)</f>
        <v/>
      </c>
      <c r="I131" s="44" t="str">
        <f t="shared" si="28"/>
        <v xml:space="preserve"> </v>
      </c>
      <c r="J131" s="44" t="str">
        <f t="shared" si="29"/>
        <v xml:space="preserve"> </v>
      </c>
      <c r="K131" s="68" t="str">
        <f>IF(申込１!I26="","",申込１!I26)</f>
        <v/>
      </c>
      <c r="V131" s="44">
        <v>122</v>
      </c>
    </row>
    <row r="132" spans="1:22" x14ac:dyDescent="0.15">
      <c r="A132" s="57">
        <v>19</v>
      </c>
      <c r="B132" s="44" t="str">
        <f>申込１!C27</f>
        <v/>
      </c>
      <c r="C132" s="44" t="str">
        <f>IF(申込１!D27="","",申込１!D27)</f>
        <v/>
      </c>
      <c r="D132" s="44" t="str">
        <f>IF(申込１!E27="","",申込１!E27)</f>
        <v/>
      </c>
      <c r="E132" s="44" t="str">
        <f>IF(申込１!F27="","",申込１!F27)</f>
        <v/>
      </c>
      <c r="F132" s="44" t="str">
        <f>IF(申込１!G27="","",申込１!G27)</f>
        <v/>
      </c>
      <c r="G132" s="44" t="str">
        <f>IF(申込１!H27="","",申込１!H27)</f>
        <v/>
      </c>
      <c r="I132" s="44" t="str">
        <f t="shared" si="28"/>
        <v xml:space="preserve"> </v>
      </c>
      <c r="J132" s="44" t="str">
        <f t="shared" si="29"/>
        <v xml:space="preserve"> </v>
      </c>
      <c r="K132" s="68" t="str">
        <f>IF(申込１!I27="","",申込１!I27)</f>
        <v/>
      </c>
      <c r="V132" s="44">
        <v>123</v>
      </c>
    </row>
    <row r="133" spans="1:22" x14ac:dyDescent="0.15">
      <c r="A133" s="57">
        <v>20</v>
      </c>
      <c r="B133" s="44" t="str">
        <f>申込１!C28</f>
        <v/>
      </c>
      <c r="C133" s="44" t="str">
        <f>IF(申込１!D28="","",申込１!D28)</f>
        <v/>
      </c>
      <c r="D133" s="44" t="str">
        <f>IF(申込１!E28="","",申込１!E28)</f>
        <v/>
      </c>
      <c r="E133" s="44" t="str">
        <f>IF(申込１!F28="","",申込１!F28)</f>
        <v/>
      </c>
      <c r="F133" s="44" t="str">
        <f>IF(申込１!G28="","",申込１!G28)</f>
        <v/>
      </c>
      <c r="G133" s="44" t="str">
        <f>IF(申込１!H28="","",申込１!H28)</f>
        <v/>
      </c>
      <c r="I133" s="44" t="str">
        <f t="shared" si="28"/>
        <v xml:space="preserve"> </v>
      </c>
      <c r="J133" s="44" t="str">
        <f t="shared" si="29"/>
        <v xml:space="preserve"> </v>
      </c>
      <c r="K133" s="68" t="str">
        <f>IF(申込１!I28="","",申込１!I28)</f>
        <v/>
      </c>
      <c r="V133" s="44">
        <v>124</v>
      </c>
    </row>
    <row r="134" spans="1:22" x14ac:dyDescent="0.15">
      <c r="A134" s="57">
        <v>21</v>
      </c>
      <c r="B134" s="44" t="str">
        <f>申込１!C29</f>
        <v/>
      </c>
      <c r="C134" s="44" t="str">
        <f>IF(申込１!D29="","",申込１!D29)</f>
        <v/>
      </c>
      <c r="D134" s="44" t="str">
        <f>IF(申込１!E29="","",申込１!E29)</f>
        <v/>
      </c>
      <c r="E134" s="44" t="str">
        <f>IF(申込１!F29="","",申込１!F29)</f>
        <v/>
      </c>
      <c r="F134" s="44" t="str">
        <f>IF(申込１!G29="","",申込１!G29)</f>
        <v/>
      </c>
      <c r="G134" s="44" t="str">
        <f>IF(申込１!H29="","",申込１!H29)</f>
        <v/>
      </c>
      <c r="I134" s="44" t="str">
        <f t="shared" si="28"/>
        <v xml:space="preserve"> </v>
      </c>
      <c r="J134" s="44" t="str">
        <f t="shared" si="29"/>
        <v xml:space="preserve"> </v>
      </c>
      <c r="K134" s="68" t="str">
        <f>IF(申込１!I29="","",申込１!I29)</f>
        <v/>
      </c>
      <c r="V134" s="44">
        <v>125</v>
      </c>
    </row>
    <row r="135" spans="1:22" x14ac:dyDescent="0.15">
      <c r="A135" s="57">
        <v>22</v>
      </c>
      <c r="B135" s="44" t="str">
        <f>申込１!C30</f>
        <v/>
      </c>
      <c r="C135" s="44" t="str">
        <f>IF(申込１!D30="","",申込１!D30)</f>
        <v/>
      </c>
      <c r="D135" s="44" t="str">
        <f>IF(申込１!E30="","",申込１!E30)</f>
        <v/>
      </c>
      <c r="E135" s="44" t="str">
        <f>IF(申込１!F30="","",申込１!F30)</f>
        <v/>
      </c>
      <c r="F135" s="44" t="str">
        <f>IF(申込１!G30="","",申込１!G30)</f>
        <v/>
      </c>
      <c r="G135" s="44" t="str">
        <f>IF(申込１!H30="","",申込１!H30)</f>
        <v/>
      </c>
      <c r="I135" s="44" t="str">
        <f t="shared" si="28"/>
        <v xml:space="preserve"> </v>
      </c>
      <c r="J135" s="44" t="str">
        <f t="shared" si="29"/>
        <v xml:space="preserve"> </v>
      </c>
      <c r="K135" s="68" t="str">
        <f>IF(申込１!I30="","",申込１!I30)</f>
        <v/>
      </c>
      <c r="V135" s="44">
        <v>126</v>
      </c>
    </row>
    <row r="136" spans="1:22" x14ac:dyDescent="0.15">
      <c r="A136" s="57">
        <v>23</v>
      </c>
      <c r="B136" s="44" t="str">
        <f>申込１!C31</f>
        <v/>
      </c>
      <c r="C136" s="44" t="str">
        <f>IF(申込１!D31="","",申込１!D31)</f>
        <v/>
      </c>
      <c r="D136" s="44" t="str">
        <f>IF(申込１!E31="","",申込１!E31)</f>
        <v/>
      </c>
      <c r="E136" s="44" t="str">
        <f>IF(申込１!F31="","",申込１!F31)</f>
        <v/>
      </c>
      <c r="F136" s="44" t="str">
        <f>IF(申込１!G31="","",申込１!G31)</f>
        <v/>
      </c>
      <c r="G136" s="44" t="str">
        <f>IF(申込１!H31="","",申込１!H31)</f>
        <v/>
      </c>
      <c r="I136" s="44" t="str">
        <f t="shared" si="28"/>
        <v xml:space="preserve"> </v>
      </c>
      <c r="J136" s="44" t="str">
        <f t="shared" si="29"/>
        <v xml:space="preserve"> </v>
      </c>
      <c r="K136" s="68" t="str">
        <f>IF(申込１!I31="","",申込１!I31)</f>
        <v/>
      </c>
      <c r="V136" s="44">
        <v>127</v>
      </c>
    </row>
    <row r="137" spans="1:22" x14ac:dyDescent="0.15">
      <c r="A137" s="57">
        <v>24</v>
      </c>
      <c r="B137" s="44" t="str">
        <f>申込１!C32</f>
        <v/>
      </c>
      <c r="C137" s="44" t="str">
        <f>IF(申込１!D32="","",申込１!D32)</f>
        <v/>
      </c>
      <c r="D137" s="44" t="str">
        <f>IF(申込１!E32="","",申込１!E32)</f>
        <v/>
      </c>
      <c r="E137" s="44" t="str">
        <f>IF(申込１!F32="","",申込１!F32)</f>
        <v/>
      </c>
      <c r="F137" s="44" t="str">
        <f>IF(申込１!G32="","",申込１!G32)</f>
        <v/>
      </c>
      <c r="G137" s="44" t="str">
        <f>IF(申込１!H32="","",申込１!H32)</f>
        <v/>
      </c>
      <c r="I137" s="44" t="str">
        <f t="shared" si="28"/>
        <v xml:space="preserve"> </v>
      </c>
      <c r="J137" s="44" t="str">
        <f t="shared" si="29"/>
        <v xml:space="preserve"> </v>
      </c>
      <c r="K137" s="68" t="str">
        <f>IF(申込１!I32="","",申込１!I32)</f>
        <v/>
      </c>
      <c r="V137" s="44">
        <v>128</v>
      </c>
    </row>
    <row r="138" spans="1:22" x14ac:dyDescent="0.15">
      <c r="A138" s="57">
        <v>25</v>
      </c>
      <c r="B138" s="44" t="str">
        <f>申込１!C33</f>
        <v/>
      </c>
      <c r="C138" s="44" t="str">
        <f>IF(申込１!D33="","",申込１!D33)</f>
        <v/>
      </c>
      <c r="D138" s="44" t="str">
        <f>IF(申込１!E33="","",申込１!E33)</f>
        <v/>
      </c>
      <c r="E138" s="44" t="str">
        <f>IF(申込１!F33="","",申込１!F33)</f>
        <v/>
      </c>
      <c r="F138" s="44" t="str">
        <f>IF(申込１!G33="","",申込１!G33)</f>
        <v/>
      </c>
      <c r="G138" s="44" t="str">
        <f>IF(申込１!H33="","",申込１!H33)</f>
        <v/>
      </c>
      <c r="I138" s="44" t="str">
        <f t="shared" si="28"/>
        <v xml:space="preserve"> </v>
      </c>
      <c r="J138" s="44" t="str">
        <f t="shared" si="29"/>
        <v xml:space="preserve"> </v>
      </c>
      <c r="K138" s="68" t="str">
        <f>IF(申込１!I33="","",申込１!I33)</f>
        <v/>
      </c>
      <c r="V138" s="44">
        <v>129</v>
      </c>
    </row>
    <row r="139" spans="1:22" x14ac:dyDescent="0.15">
      <c r="A139" s="57">
        <v>26</v>
      </c>
      <c r="B139" s="44" t="str">
        <f>申込１!C34</f>
        <v/>
      </c>
      <c r="C139" s="44" t="str">
        <f>IF(申込１!D34="","",申込１!D34)</f>
        <v/>
      </c>
      <c r="D139" s="44" t="str">
        <f>IF(申込１!E34="","",申込１!E34)</f>
        <v/>
      </c>
      <c r="E139" s="44" t="str">
        <f>IF(申込１!F34="","",申込１!F34)</f>
        <v/>
      </c>
      <c r="F139" s="44" t="str">
        <f>IF(申込１!G34="","",申込１!G34)</f>
        <v/>
      </c>
      <c r="G139" s="44" t="str">
        <f>IF(申込１!H34="","",申込１!H34)</f>
        <v/>
      </c>
      <c r="I139" s="44" t="str">
        <f t="shared" si="28"/>
        <v xml:space="preserve"> </v>
      </c>
      <c r="J139" s="44" t="str">
        <f t="shared" si="29"/>
        <v xml:space="preserve"> </v>
      </c>
      <c r="K139" s="68" t="str">
        <f>IF(申込１!I34="","",申込１!I34)</f>
        <v/>
      </c>
      <c r="V139" s="44">
        <v>130</v>
      </c>
    </row>
    <row r="140" spans="1:22" x14ac:dyDescent="0.15">
      <c r="A140" s="57">
        <v>27</v>
      </c>
      <c r="B140" s="44" t="str">
        <f>申込１!C35</f>
        <v/>
      </c>
      <c r="C140" s="44" t="str">
        <f>IF(申込１!D35="","",申込１!D35)</f>
        <v/>
      </c>
      <c r="D140" s="44" t="str">
        <f>IF(申込１!E35="","",申込１!E35)</f>
        <v/>
      </c>
      <c r="E140" s="44" t="str">
        <f>IF(申込１!F35="","",申込１!F35)</f>
        <v/>
      </c>
      <c r="F140" s="44" t="str">
        <f>IF(申込１!G35="","",申込１!G35)</f>
        <v/>
      </c>
      <c r="G140" s="44" t="str">
        <f>IF(申込１!H35="","",申込１!H35)</f>
        <v/>
      </c>
      <c r="I140" s="44" t="str">
        <f t="shared" si="28"/>
        <v xml:space="preserve"> </v>
      </c>
      <c r="J140" s="44" t="str">
        <f t="shared" si="29"/>
        <v xml:space="preserve"> </v>
      </c>
      <c r="K140" s="68" t="str">
        <f>IF(申込１!I35="","",申込１!I35)</f>
        <v/>
      </c>
      <c r="V140" s="44">
        <v>131</v>
      </c>
    </row>
    <row r="141" spans="1:22" x14ac:dyDescent="0.15">
      <c r="A141" s="57">
        <v>28</v>
      </c>
      <c r="B141" s="44" t="str">
        <f>申込１!C36</f>
        <v/>
      </c>
      <c r="C141" s="44" t="str">
        <f>IF(申込１!D36="","",申込１!D36)</f>
        <v/>
      </c>
      <c r="D141" s="44" t="str">
        <f>IF(申込１!E36="","",申込１!E36)</f>
        <v/>
      </c>
      <c r="E141" s="44" t="str">
        <f>IF(申込１!F36="","",申込１!F36)</f>
        <v/>
      </c>
      <c r="F141" s="44" t="str">
        <f>IF(申込１!G36="","",申込１!G36)</f>
        <v/>
      </c>
      <c r="G141" s="44" t="str">
        <f>IF(申込１!H36="","",申込１!H36)</f>
        <v/>
      </c>
      <c r="I141" s="44" t="str">
        <f t="shared" si="28"/>
        <v xml:space="preserve"> </v>
      </c>
      <c r="J141" s="44" t="str">
        <f t="shared" si="29"/>
        <v xml:space="preserve"> </v>
      </c>
      <c r="K141" s="68" t="str">
        <f>IF(申込１!I36="","",申込１!I36)</f>
        <v/>
      </c>
      <c r="V141" s="44">
        <v>132</v>
      </c>
    </row>
    <row r="142" spans="1:22" x14ac:dyDescent="0.15">
      <c r="A142" s="57">
        <v>29</v>
      </c>
      <c r="B142" s="44" t="str">
        <f>申込１!C37</f>
        <v/>
      </c>
      <c r="C142" s="44" t="str">
        <f>IF(申込１!D37="","",申込１!D37)</f>
        <v/>
      </c>
      <c r="D142" s="44" t="str">
        <f>IF(申込１!E37="","",申込１!E37)</f>
        <v/>
      </c>
      <c r="E142" s="44" t="str">
        <f>IF(申込１!F37="","",申込１!F37)</f>
        <v/>
      </c>
      <c r="F142" s="44" t="str">
        <f>IF(申込１!G37="","",申込１!G37)</f>
        <v/>
      </c>
      <c r="G142" s="44" t="str">
        <f>IF(申込１!H37="","",申込１!H37)</f>
        <v/>
      </c>
      <c r="I142" s="44" t="str">
        <f t="shared" si="28"/>
        <v xml:space="preserve"> </v>
      </c>
      <c r="J142" s="44" t="str">
        <f t="shared" si="29"/>
        <v xml:space="preserve"> </v>
      </c>
      <c r="K142" s="68" t="str">
        <f>IF(申込１!I37="","",申込１!I37)</f>
        <v/>
      </c>
      <c r="V142" s="44">
        <v>133</v>
      </c>
    </row>
    <row r="143" spans="1:22" x14ac:dyDescent="0.15">
      <c r="A143" s="57">
        <v>30</v>
      </c>
      <c r="B143" s="44" t="str">
        <f>申込１!C38</f>
        <v/>
      </c>
      <c r="C143" s="44" t="str">
        <f>IF(申込１!D38="","",申込１!D38)</f>
        <v/>
      </c>
      <c r="D143" s="44" t="str">
        <f>IF(申込１!E38="","",申込１!E38)</f>
        <v/>
      </c>
      <c r="E143" s="44" t="str">
        <f>IF(申込１!F38="","",申込１!F38)</f>
        <v/>
      </c>
      <c r="F143" s="44" t="str">
        <f>IF(申込１!G38="","",申込１!G38)</f>
        <v/>
      </c>
      <c r="G143" s="44" t="str">
        <f>IF(申込１!H38="","",申込１!H38)</f>
        <v/>
      </c>
      <c r="I143" s="44" t="str">
        <f t="shared" si="28"/>
        <v xml:space="preserve"> </v>
      </c>
      <c r="J143" s="44" t="str">
        <f t="shared" si="29"/>
        <v xml:space="preserve"> </v>
      </c>
      <c r="K143" s="68" t="str">
        <f>IF(申込１!I38="","",申込１!I38)</f>
        <v/>
      </c>
      <c r="V143" s="44">
        <v>134</v>
      </c>
    </row>
    <row r="144" spans="1:22" x14ac:dyDescent="0.15">
      <c r="A144" s="57">
        <v>31</v>
      </c>
      <c r="B144" s="44" t="str">
        <f>申込１!C39</f>
        <v/>
      </c>
      <c r="C144" s="44" t="str">
        <f>IF(申込１!D39="","",申込１!D39)</f>
        <v/>
      </c>
      <c r="D144" s="44" t="str">
        <f>IF(申込１!E39="","",申込１!E39)</f>
        <v/>
      </c>
      <c r="E144" s="44" t="str">
        <f>IF(申込１!F39="","",申込１!F39)</f>
        <v/>
      </c>
      <c r="F144" s="44" t="str">
        <f>IF(申込１!G39="","",申込１!G39)</f>
        <v/>
      </c>
      <c r="G144" s="44" t="str">
        <f>IF(申込１!H39="","",申込１!H39)</f>
        <v/>
      </c>
      <c r="I144" s="44" t="str">
        <f t="shared" si="28"/>
        <v xml:space="preserve"> </v>
      </c>
      <c r="J144" s="44" t="str">
        <f t="shared" si="29"/>
        <v xml:space="preserve"> </v>
      </c>
      <c r="K144" s="68" t="str">
        <f>IF(申込１!I39="","",申込１!I39)</f>
        <v/>
      </c>
      <c r="V144" s="44">
        <v>135</v>
      </c>
    </row>
    <row r="145" spans="1:48" x14ac:dyDescent="0.15">
      <c r="A145" s="57">
        <v>32</v>
      </c>
      <c r="B145" s="44" t="str">
        <f>申込１!C40</f>
        <v/>
      </c>
      <c r="C145" s="44" t="str">
        <f>IF(申込１!D40="","",申込１!D40)</f>
        <v/>
      </c>
      <c r="D145" s="44" t="str">
        <f>IF(申込１!E40="","",申込１!E40)</f>
        <v/>
      </c>
      <c r="E145" s="44" t="str">
        <f>IF(申込１!F40="","",申込１!F40)</f>
        <v/>
      </c>
      <c r="F145" s="44" t="str">
        <f>IF(申込１!G40="","",申込１!G40)</f>
        <v/>
      </c>
      <c r="G145" s="44" t="str">
        <f>IF(申込１!H40="","",申込１!H40)</f>
        <v/>
      </c>
      <c r="I145" s="44" t="str">
        <f t="shared" si="28"/>
        <v xml:space="preserve"> </v>
      </c>
      <c r="J145" s="44" t="str">
        <f t="shared" si="29"/>
        <v xml:space="preserve"> </v>
      </c>
      <c r="K145" s="68" t="str">
        <f>IF(申込１!I40="","",申込１!I40)</f>
        <v/>
      </c>
      <c r="V145" s="44">
        <v>136</v>
      </c>
    </row>
    <row r="146" spans="1:48" x14ac:dyDescent="0.15">
      <c r="A146" s="57">
        <v>33</v>
      </c>
      <c r="B146" s="44" t="str">
        <f>申込１!C41</f>
        <v/>
      </c>
      <c r="C146" s="44" t="str">
        <f>IF(申込１!D41="","",申込１!D41)</f>
        <v/>
      </c>
      <c r="D146" s="44" t="str">
        <f>IF(申込１!E41="","",申込１!E41)</f>
        <v/>
      </c>
      <c r="E146" s="44" t="str">
        <f>IF(申込１!F41="","",申込１!F41)</f>
        <v/>
      </c>
      <c r="F146" s="44" t="str">
        <f>IF(申込１!G41="","",申込１!G41)</f>
        <v/>
      </c>
      <c r="G146" s="44" t="str">
        <f>IF(申込１!H41="","",申込１!H41)</f>
        <v/>
      </c>
      <c r="I146" s="44" t="str">
        <f t="shared" si="28"/>
        <v xml:space="preserve"> </v>
      </c>
      <c r="J146" s="44" t="str">
        <f t="shared" si="29"/>
        <v xml:space="preserve"> </v>
      </c>
      <c r="K146" s="68" t="str">
        <f>IF(申込１!I41="","",申込１!I41)</f>
        <v/>
      </c>
      <c r="V146" s="44">
        <v>137</v>
      </c>
    </row>
    <row r="147" spans="1:48" x14ac:dyDescent="0.15">
      <c r="A147" s="57">
        <v>34</v>
      </c>
      <c r="B147" s="44" t="str">
        <f>申込１!C42</f>
        <v/>
      </c>
      <c r="C147" s="44" t="str">
        <f>IF(申込１!D42="","",申込１!D42)</f>
        <v/>
      </c>
      <c r="D147" s="44" t="str">
        <f>IF(申込１!E42="","",申込１!E42)</f>
        <v/>
      </c>
      <c r="E147" s="44" t="str">
        <f>IF(申込１!F42="","",申込１!F42)</f>
        <v/>
      </c>
      <c r="F147" s="44" t="str">
        <f>IF(申込１!G42="","",申込１!G42)</f>
        <v/>
      </c>
      <c r="G147" s="44" t="str">
        <f>IF(申込１!H42="","",申込１!H42)</f>
        <v/>
      </c>
      <c r="I147" s="44" t="str">
        <f t="shared" si="28"/>
        <v xml:space="preserve"> </v>
      </c>
      <c r="J147" s="44" t="str">
        <f t="shared" si="29"/>
        <v xml:space="preserve"> </v>
      </c>
      <c r="K147" s="68" t="str">
        <f>IF(申込１!I42="","",申込１!I42)</f>
        <v/>
      </c>
      <c r="V147" s="44">
        <v>138</v>
      </c>
    </row>
    <row r="148" spans="1:48" x14ac:dyDescent="0.15">
      <c r="A148" s="57">
        <v>35</v>
      </c>
      <c r="B148" s="44" t="str">
        <f>申込１!C43</f>
        <v/>
      </c>
      <c r="C148" s="44" t="str">
        <f>IF(申込１!D43="","",申込１!D43)</f>
        <v/>
      </c>
      <c r="D148" s="44" t="str">
        <f>IF(申込１!E43="","",申込１!E43)</f>
        <v/>
      </c>
      <c r="E148" s="44" t="str">
        <f>IF(申込１!F43="","",申込１!F43)</f>
        <v/>
      </c>
      <c r="F148" s="44" t="str">
        <f>IF(申込１!G43="","",申込１!G43)</f>
        <v/>
      </c>
      <c r="G148" s="44" t="str">
        <f>IF(申込１!H43="","",申込１!H43)</f>
        <v/>
      </c>
      <c r="I148" s="44" t="str">
        <f t="shared" si="28"/>
        <v xml:space="preserve"> </v>
      </c>
      <c r="J148" s="44" t="str">
        <f t="shared" si="29"/>
        <v xml:space="preserve"> </v>
      </c>
      <c r="K148" s="68" t="str">
        <f>IF(申込１!I43="","",申込１!I43)</f>
        <v/>
      </c>
      <c r="V148" s="44">
        <v>139</v>
      </c>
    </row>
    <row r="149" spans="1:48" x14ac:dyDescent="0.15">
      <c r="A149" s="57">
        <v>36</v>
      </c>
      <c r="B149" s="44" t="str">
        <f>申込１!C44</f>
        <v/>
      </c>
      <c r="C149" s="44" t="str">
        <f>IF(申込１!D44="","",申込１!D44)</f>
        <v/>
      </c>
      <c r="D149" s="44" t="str">
        <f>IF(申込１!E44="","",申込１!E44)</f>
        <v/>
      </c>
      <c r="E149" s="44" t="str">
        <f>IF(申込１!F44="","",申込１!F44)</f>
        <v/>
      </c>
      <c r="F149" s="44" t="str">
        <f>IF(申込１!G44="","",申込１!G44)</f>
        <v/>
      </c>
      <c r="G149" s="44" t="str">
        <f>IF(申込１!H44="","",申込１!H44)</f>
        <v/>
      </c>
      <c r="I149" s="44" t="str">
        <f t="shared" si="28"/>
        <v xml:space="preserve"> </v>
      </c>
      <c r="J149" s="44" t="str">
        <f t="shared" si="29"/>
        <v xml:space="preserve"> </v>
      </c>
      <c r="K149" s="68" t="str">
        <f>IF(申込１!I44="","",申込１!I44)</f>
        <v/>
      </c>
      <c r="V149" s="44">
        <v>140</v>
      </c>
    </row>
    <row r="150" spans="1:48" x14ac:dyDescent="0.15">
      <c r="A150" s="57">
        <v>37</v>
      </c>
      <c r="B150" s="44" t="str">
        <f>申込１!C45</f>
        <v/>
      </c>
      <c r="C150" s="44" t="str">
        <f>IF(申込１!D45="","",申込１!D45)</f>
        <v/>
      </c>
      <c r="D150" s="44" t="str">
        <f>IF(申込１!E45="","",申込１!E45)</f>
        <v/>
      </c>
      <c r="E150" s="44" t="str">
        <f>IF(申込１!F45="","",申込１!F45)</f>
        <v/>
      </c>
      <c r="F150" s="44" t="str">
        <f>IF(申込１!G45="","",申込１!G45)</f>
        <v/>
      </c>
      <c r="G150" s="44" t="str">
        <f>IF(申込１!H45="","",申込１!H45)</f>
        <v/>
      </c>
      <c r="I150" s="44" t="str">
        <f t="shared" si="28"/>
        <v xml:space="preserve"> </v>
      </c>
      <c r="J150" s="44" t="str">
        <f t="shared" si="29"/>
        <v xml:space="preserve"> </v>
      </c>
      <c r="K150" s="68" t="str">
        <f>IF(申込１!I45="","",申込１!I45)</f>
        <v/>
      </c>
      <c r="V150" s="44">
        <v>141</v>
      </c>
    </row>
    <row r="151" spans="1:48" x14ac:dyDescent="0.15">
      <c r="A151" s="57">
        <v>38</v>
      </c>
      <c r="B151" s="44" t="str">
        <f>申込１!C46</f>
        <v/>
      </c>
      <c r="C151" s="44" t="str">
        <f>IF(申込１!D46="","",申込１!D46)</f>
        <v/>
      </c>
      <c r="D151" s="44" t="str">
        <f>IF(申込１!E46="","",申込１!E46)</f>
        <v/>
      </c>
      <c r="E151" s="44" t="str">
        <f>IF(申込１!F46="","",申込１!F46)</f>
        <v/>
      </c>
      <c r="F151" s="44" t="str">
        <f>IF(申込１!G46="","",申込１!G46)</f>
        <v/>
      </c>
      <c r="G151" s="44" t="str">
        <f>IF(申込１!H46="","",申込１!H46)</f>
        <v/>
      </c>
      <c r="I151" s="44" t="str">
        <f t="shared" si="28"/>
        <v xml:space="preserve"> </v>
      </c>
      <c r="J151" s="44" t="str">
        <f t="shared" si="29"/>
        <v xml:space="preserve"> </v>
      </c>
      <c r="K151" s="68" t="str">
        <f>IF(申込１!I46="","",申込１!I46)</f>
        <v/>
      </c>
      <c r="V151" s="44">
        <v>142</v>
      </c>
    </row>
    <row r="152" spans="1:48" x14ac:dyDescent="0.15">
      <c r="A152" s="57">
        <v>39</v>
      </c>
      <c r="B152" s="44" t="str">
        <f>申込１!C47</f>
        <v/>
      </c>
      <c r="C152" s="44" t="str">
        <f>IF(申込１!D47="","",申込１!D47)</f>
        <v/>
      </c>
      <c r="D152" s="44" t="str">
        <f>IF(申込１!E47="","",申込１!E47)</f>
        <v/>
      </c>
      <c r="E152" s="44" t="str">
        <f>IF(申込１!F47="","",申込１!F47)</f>
        <v/>
      </c>
      <c r="F152" s="44" t="str">
        <f>IF(申込１!G47="","",申込１!G47)</f>
        <v/>
      </c>
      <c r="G152" s="44" t="str">
        <f>IF(申込１!H47="","",申込１!H47)</f>
        <v/>
      </c>
      <c r="I152" s="44" t="str">
        <f t="shared" si="28"/>
        <v xml:space="preserve"> </v>
      </c>
      <c r="J152" s="44" t="str">
        <f t="shared" si="29"/>
        <v xml:space="preserve"> </v>
      </c>
      <c r="K152" s="68" t="str">
        <f>IF(申込１!I47="","",申込１!I47)</f>
        <v/>
      </c>
      <c r="V152" s="44">
        <v>143</v>
      </c>
    </row>
    <row r="153" spans="1:48" x14ac:dyDescent="0.15">
      <c r="A153" s="57">
        <v>40</v>
      </c>
      <c r="B153" s="44" t="str">
        <f>申込１!C48</f>
        <v/>
      </c>
      <c r="C153" s="44" t="str">
        <f>IF(申込１!D48="","",申込１!D48)</f>
        <v/>
      </c>
      <c r="D153" s="44" t="str">
        <f>IF(申込１!E48="","",申込１!E48)</f>
        <v/>
      </c>
      <c r="E153" s="44" t="str">
        <f>IF(申込１!F48="","",申込１!F48)</f>
        <v/>
      </c>
      <c r="F153" s="44" t="str">
        <f>IF(申込１!G48="","",申込１!G48)</f>
        <v/>
      </c>
      <c r="G153" s="44" t="str">
        <f>IF(申込１!H48="","",申込１!H48)</f>
        <v/>
      </c>
      <c r="I153" s="44" t="str">
        <f t="shared" si="28"/>
        <v xml:space="preserve"> </v>
      </c>
      <c r="J153" s="44" t="str">
        <f t="shared" si="29"/>
        <v xml:space="preserve"> </v>
      </c>
      <c r="K153" s="68" t="str">
        <f>IF(申込１!I48="","",申込１!I48)</f>
        <v/>
      </c>
      <c r="V153" s="44">
        <v>144</v>
      </c>
    </row>
    <row r="159" spans="1:48" x14ac:dyDescent="0.15">
      <c r="C159" s="44">
        <v>1</v>
      </c>
      <c r="D159" s="44">
        <v>2</v>
      </c>
      <c r="E159" s="44">
        <v>3</v>
      </c>
      <c r="F159" s="44">
        <v>4</v>
      </c>
      <c r="G159" s="44">
        <v>5</v>
      </c>
      <c r="H159" s="44">
        <v>6</v>
      </c>
      <c r="I159" s="44">
        <v>7</v>
      </c>
      <c r="J159" s="44">
        <v>8</v>
      </c>
      <c r="K159" s="44">
        <v>9</v>
      </c>
      <c r="L159" s="44">
        <v>10</v>
      </c>
      <c r="M159" s="44">
        <v>11</v>
      </c>
      <c r="N159" s="44">
        <v>12</v>
      </c>
      <c r="O159" s="44">
        <v>13</v>
      </c>
      <c r="P159" s="44">
        <v>14</v>
      </c>
      <c r="Q159" s="44">
        <v>15</v>
      </c>
      <c r="R159" s="44">
        <v>16</v>
      </c>
      <c r="S159" s="44">
        <v>17</v>
      </c>
      <c r="T159" s="44">
        <v>18</v>
      </c>
      <c r="U159" s="44">
        <v>19</v>
      </c>
      <c r="V159" s="44">
        <v>20</v>
      </c>
      <c r="W159" s="44">
        <v>21</v>
      </c>
      <c r="X159" s="44">
        <v>22</v>
      </c>
      <c r="Y159" s="44">
        <v>23</v>
      </c>
      <c r="Z159" s="44">
        <v>24</v>
      </c>
      <c r="AA159" s="44">
        <v>25</v>
      </c>
      <c r="AB159" s="44">
        <v>26</v>
      </c>
      <c r="AC159" s="44">
        <v>27</v>
      </c>
      <c r="AD159" s="44">
        <v>28</v>
      </c>
      <c r="AE159" s="44">
        <v>29</v>
      </c>
      <c r="AF159" s="44">
        <v>30</v>
      </c>
      <c r="AG159" s="44">
        <v>31</v>
      </c>
      <c r="AH159" s="44">
        <v>32</v>
      </c>
      <c r="AI159" s="44">
        <v>33</v>
      </c>
      <c r="AJ159" s="44">
        <v>34</v>
      </c>
      <c r="AK159" s="44">
        <v>35</v>
      </c>
      <c r="AL159" s="44">
        <v>36</v>
      </c>
      <c r="AM159" s="44">
        <v>37</v>
      </c>
      <c r="AN159" s="44">
        <v>38</v>
      </c>
      <c r="AO159" s="44">
        <v>39</v>
      </c>
      <c r="AP159" s="44">
        <v>40</v>
      </c>
      <c r="AQ159" s="44">
        <v>41</v>
      </c>
      <c r="AR159" s="44">
        <v>42</v>
      </c>
      <c r="AS159" s="44">
        <v>43</v>
      </c>
      <c r="AT159" s="44">
        <v>44</v>
      </c>
      <c r="AU159" s="44">
        <v>45</v>
      </c>
      <c r="AV159" s="44">
        <v>46</v>
      </c>
    </row>
    <row r="160" spans="1:48" x14ac:dyDescent="0.15">
      <c r="B160" s="44" t="s">
        <v>22</v>
      </c>
      <c r="C160" s="44" t="s">
        <v>123</v>
      </c>
      <c r="D160" s="44" t="s">
        <v>124</v>
      </c>
      <c r="E160" s="44" t="s">
        <v>125</v>
      </c>
      <c r="F160" s="44" t="s">
        <v>138</v>
      </c>
      <c r="G160" s="44" t="s">
        <v>126</v>
      </c>
      <c r="H160" s="44" t="s">
        <v>127</v>
      </c>
      <c r="I160" s="44" t="s">
        <v>128</v>
      </c>
      <c r="J160" s="44" t="s">
        <v>139</v>
      </c>
      <c r="L160" s="44" t="s">
        <v>129</v>
      </c>
      <c r="M160" s="44" t="s">
        <v>130</v>
      </c>
      <c r="N160" s="44" t="s">
        <v>131</v>
      </c>
      <c r="O160" s="44" t="s">
        <v>141</v>
      </c>
      <c r="P160" s="44" t="s">
        <v>132</v>
      </c>
      <c r="Q160" s="44" t="s">
        <v>133</v>
      </c>
      <c r="R160" s="44" t="s">
        <v>134</v>
      </c>
      <c r="S160" s="44" t="s">
        <v>140</v>
      </c>
      <c r="T160" s="44" t="s">
        <v>135</v>
      </c>
      <c r="U160" s="44" t="s">
        <v>136</v>
      </c>
      <c r="V160" s="44" t="s">
        <v>137</v>
      </c>
      <c r="W160" s="44" t="s">
        <v>142</v>
      </c>
      <c r="X160" s="44" t="s">
        <v>143</v>
      </c>
      <c r="Y160" s="44" t="s">
        <v>121</v>
      </c>
      <c r="Z160" s="44" t="s">
        <v>151</v>
      </c>
      <c r="AA160" s="44" t="s">
        <v>152</v>
      </c>
      <c r="AB160" s="57" t="s">
        <v>171</v>
      </c>
      <c r="AC160" s="44" t="s">
        <v>155</v>
      </c>
      <c r="AD160" s="44" t="s">
        <v>156</v>
      </c>
      <c r="AE160" s="44" t="s">
        <v>157</v>
      </c>
      <c r="AF160" s="44" t="s">
        <v>158</v>
      </c>
      <c r="AG160" s="44" t="s">
        <v>159</v>
      </c>
      <c r="AH160" s="44" t="s">
        <v>160</v>
      </c>
      <c r="AI160" s="44" t="s">
        <v>174</v>
      </c>
      <c r="AJ160" s="44" t="s">
        <v>175</v>
      </c>
      <c r="AK160" s="44" t="s">
        <v>62</v>
      </c>
      <c r="AL160" s="44" t="s">
        <v>63</v>
      </c>
      <c r="AM160" s="44" t="s">
        <v>64</v>
      </c>
      <c r="AN160" s="44" t="s">
        <v>65</v>
      </c>
      <c r="AO160" s="44" t="s">
        <v>183</v>
      </c>
      <c r="AP160" s="44" t="s">
        <v>176</v>
      </c>
      <c r="AQ160" s="44" t="s">
        <v>177</v>
      </c>
      <c r="AR160" s="44" t="s">
        <v>178</v>
      </c>
      <c r="AS160" s="44" t="s">
        <v>179</v>
      </c>
      <c r="AT160" s="44" t="s">
        <v>180</v>
      </c>
      <c r="AU160" s="44" t="s">
        <v>181</v>
      </c>
      <c r="AV160" s="44" t="s">
        <v>182</v>
      </c>
    </row>
    <row r="161" spans="1:48" x14ac:dyDescent="0.15">
      <c r="A161" s="57">
        <v>1</v>
      </c>
      <c r="B161" s="44" t="s">
        <v>23</v>
      </c>
      <c r="C161" s="44">
        <f>申込１!BL6</f>
        <v>0</v>
      </c>
      <c r="D161" s="44">
        <f>申込１!BL7</f>
        <v>0</v>
      </c>
      <c r="E161" s="44">
        <f>申込１!BL8</f>
        <v>0</v>
      </c>
      <c r="F161" s="44">
        <f>申込１!BL9</f>
        <v>0</v>
      </c>
      <c r="G161" s="44">
        <f>申込１!BL10</f>
        <v>0</v>
      </c>
      <c r="H161" s="44">
        <f>申込１!BL11</f>
        <v>0</v>
      </c>
      <c r="I161" s="44">
        <f>申込１!BL12</f>
        <v>0</v>
      </c>
      <c r="J161" s="44">
        <f>申込１!BL13</f>
        <v>0</v>
      </c>
      <c r="K161" s="44">
        <f>申込１!BL14</f>
        <v>0</v>
      </c>
      <c r="L161" s="44">
        <f>申込１!BL15</f>
        <v>0</v>
      </c>
      <c r="M161" s="44">
        <f>申込１!BL16</f>
        <v>0</v>
      </c>
      <c r="N161" s="44">
        <f>申込１!BL17</f>
        <v>0</v>
      </c>
      <c r="O161" s="44">
        <f>申込１!BL18</f>
        <v>0</v>
      </c>
      <c r="P161" s="44">
        <f>申込１!BL19</f>
        <v>0</v>
      </c>
      <c r="Q161" s="44">
        <f>申込１!BL20</f>
        <v>0</v>
      </c>
      <c r="R161" s="44">
        <f>申込１!BL21</f>
        <v>0</v>
      </c>
      <c r="S161" s="44">
        <f>申込１!BL22</f>
        <v>0</v>
      </c>
      <c r="T161" s="44">
        <f>申込１!BL23</f>
        <v>0</v>
      </c>
      <c r="U161" s="44">
        <f>申込１!BL24</f>
        <v>0</v>
      </c>
      <c r="V161" s="44">
        <f>申込１!BL25</f>
        <v>0</v>
      </c>
      <c r="W161" s="44">
        <f>申込１!BL26</f>
        <v>0</v>
      </c>
      <c r="X161" s="44">
        <f>申込１!BL27</f>
        <v>0</v>
      </c>
      <c r="Y161" s="44">
        <f>申込１!BL28</f>
        <v>0</v>
      </c>
      <c r="Z161" s="44">
        <f>申込１!BL29</f>
        <v>0</v>
      </c>
      <c r="AA161" s="44">
        <f>申込１!BL30</f>
        <v>0</v>
      </c>
      <c r="AB161" s="44">
        <f>申込１!BL31</f>
        <v>0</v>
      </c>
      <c r="AC161" s="44" t="str">
        <f>申込１!BQ6</f>
        <v>0</v>
      </c>
      <c r="AD161" s="44" t="str">
        <f>申込１!BQ7</f>
        <v>0</v>
      </c>
      <c r="AE161" s="44">
        <f>申込１!BQ8</f>
        <v>0</v>
      </c>
      <c r="AF161" s="44">
        <f>申込１!BQ9</f>
        <v>0</v>
      </c>
      <c r="AG161" s="44">
        <f>申込１!BQ10</f>
        <v>0</v>
      </c>
      <c r="AH161" s="44">
        <f>申込１!BQ11</f>
        <v>0</v>
      </c>
      <c r="AK161" s="44" t="str">
        <f>申込１!BL33</f>
        <v/>
      </c>
      <c r="AL161" s="44">
        <f>申込１!BL34</f>
        <v>0</v>
      </c>
      <c r="AM161" s="44">
        <f>申込１!BL35</f>
        <v>0</v>
      </c>
      <c r="AN161" s="44" t="str">
        <f>申込１!BL36</f>
        <v>無し</v>
      </c>
      <c r="AO161" s="194">
        <f>申込１!BQ34</f>
        <v>0</v>
      </c>
      <c r="AP161" s="44" t="str">
        <f>申込１!BP20</f>
        <v/>
      </c>
      <c r="AQ161" s="44" t="str">
        <f>申込１!BP21</f>
        <v/>
      </c>
      <c r="AR161" s="44" t="str">
        <f>申込１!BP22</f>
        <v/>
      </c>
      <c r="AS161" s="44" t="str">
        <f>申込１!BP23</f>
        <v/>
      </c>
      <c r="AT161" s="44" t="str">
        <f>申込１!BP24</f>
        <v/>
      </c>
      <c r="AU161" s="44" t="str">
        <f>申込１!BP25</f>
        <v/>
      </c>
      <c r="AV161" s="44" t="str">
        <f>申込１!BP26</f>
        <v/>
      </c>
    </row>
    <row r="162" spans="1:48" x14ac:dyDescent="0.15">
      <c r="A162" s="57">
        <v>2</v>
      </c>
      <c r="B162" s="44" t="s">
        <v>24</v>
      </c>
      <c r="C162" s="148">
        <f>申込１!BM6</f>
        <v>0</v>
      </c>
      <c r="D162" s="148">
        <f>申込１!BM7</f>
        <v>0</v>
      </c>
      <c r="E162" s="148">
        <f>申込１!BM8</f>
        <v>0</v>
      </c>
      <c r="F162" s="148">
        <f>申込１!BM9</f>
        <v>0</v>
      </c>
      <c r="G162" s="148">
        <f>申込１!BM10</f>
        <v>0</v>
      </c>
      <c r="H162" s="148">
        <f>申込１!BM11</f>
        <v>0</v>
      </c>
      <c r="I162" s="148">
        <f>申込１!BM12</f>
        <v>0</v>
      </c>
      <c r="J162" s="148">
        <f>申込１!BM13</f>
        <v>0</v>
      </c>
      <c r="K162" s="148">
        <f>申込１!BM14</f>
        <v>0</v>
      </c>
      <c r="L162" s="148">
        <f>申込１!BM15</f>
        <v>0</v>
      </c>
      <c r="M162" s="148">
        <f>申込１!BM16</f>
        <v>0</v>
      </c>
      <c r="N162" s="148">
        <f>申込１!BM17</f>
        <v>0</v>
      </c>
      <c r="O162" s="148">
        <f>申込１!BM18</f>
        <v>0</v>
      </c>
      <c r="P162" s="148">
        <f>申込１!BM19</f>
        <v>0</v>
      </c>
      <c r="Q162" s="148">
        <f>申込１!BM20</f>
        <v>0</v>
      </c>
      <c r="R162" s="148">
        <f>申込１!BM21</f>
        <v>0</v>
      </c>
      <c r="S162" s="148">
        <f>申込１!BM22</f>
        <v>0</v>
      </c>
      <c r="T162" s="148">
        <f>申込１!BM23</f>
        <v>0</v>
      </c>
      <c r="U162" s="148">
        <f>申込１!BM24</f>
        <v>0</v>
      </c>
      <c r="V162" s="148">
        <f>申込１!BM25</f>
        <v>0</v>
      </c>
      <c r="W162" s="148">
        <f>申込１!BM26</f>
        <v>0</v>
      </c>
      <c r="X162" s="148">
        <f>申込１!BM27</f>
        <v>0</v>
      </c>
      <c r="Y162" s="148">
        <f>申込１!BM28</f>
        <v>0</v>
      </c>
      <c r="Z162" s="148">
        <f>申込１!BM29</f>
        <v>0</v>
      </c>
      <c r="AA162" s="148">
        <f>申込１!BM30</f>
        <v>0</v>
      </c>
      <c r="AB162" s="148">
        <f>申込１!BM31</f>
        <v>0</v>
      </c>
      <c r="AC162" s="148">
        <f>申込１!BR6</f>
        <v>0</v>
      </c>
      <c r="AD162" s="148">
        <f>申込１!BR7</f>
        <v>0</v>
      </c>
      <c r="AE162" s="148">
        <f>申込１!BR8</f>
        <v>0</v>
      </c>
      <c r="AF162" s="148">
        <f>申込１!BR9</f>
        <v>0</v>
      </c>
      <c r="AG162" s="148">
        <f>申込１!BR10</f>
        <v>0</v>
      </c>
      <c r="AH162" s="148">
        <f>申込１!BR11</f>
        <v>0</v>
      </c>
      <c r="AI162" s="148">
        <f>申込１!BR12</f>
        <v>0</v>
      </c>
      <c r="AJ162" s="148">
        <f>申込１!BR13</f>
        <v>0</v>
      </c>
      <c r="AK162" s="44" t="str">
        <f>申込１!BL33</f>
        <v/>
      </c>
      <c r="AO162" s="194"/>
      <c r="AP162" s="148" t="str">
        <f>申込１!BR20</f>
        <v/>
      </c>
      <c r="AQ162" s="148" t="str">
        <f>申込１!BR21</f>
        <v/>
      </c>
      <c r="AR162" s="148" t="str">
        <f>申込１!BR22</f>
        <v/>
      </c>
      <c r="AS162" s="148" t="str">
        <f>申込１!BR23</f>
        <v/>
      </c>
      <c r="AT162" s="148" t="str">
        <f>申込１!BR24</f>
        <v/>
      </c>
      <c r="AU162" s="148" t="str">
        <f>申込１!BR25</f>
        <v/>
      </c>
      <c r="AV162" s="148" t="str">
        <f>申込１!BR26</f>
        <v/>
      </c>
    </row>
    <row r="168" spans="1:48" x14ac:dyDescent="0.15">
      <c r="X168" s="148"/>
    </row>
    <row r="169" spans="1:48" x14ac:dyDescent="0.15">
      <c r="X169" s="148"/>
    </row>
    <row r="173" spans="1:48" x14ac:dyDescent="0.15">
      <c r="AD173" s="148"/>
    </row>
    <row r="174" spans="1:48" x14ac:dyDescent="0.15">
      <c r="AD174" s="148"/>
    </row>
    <row r="175" spans="1:48" x14ac:dyDescent="0.15">
      <c r="AD175" s="148"/>
    </row>
    <row r="176" spans="1:48" x14ac:dyDescent="0.15">
      <c r="AD176" s="148"/>
    </row>
    <row r="177" spans="30:30" x14ac:dyDescent="0.15">
      <c r="AD177" s="148"/>
    </row>
    <row r="178" spans="30:30" x14ac:dyDescent="0.15">
      <c r="AD178" s="148"/>
    </row>
  </sheetData>
  <sheetProtection sort="0"/>
  <sortState xmlns:xlrd2="http://schemas.microsoft.com/office/spreadsheetml/2017/richdata2" ref="A43:V102">
    <sortCondition descending="1" ref="U83:U132"/>
    <sortCondition ref="D83:D132"/>
    <sortCondition ref="H83:H132"/>
  </sortState>
  <customSheetViews>
    <customSheetView guid="{4EAC653A-9D88-4D70-A75C-EFB4EA9B306F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1"/>
    </customSheetView>
    <customSheetView guid="{8C013384-B3A3-4BA1-9FB7-E1F9CD77BBB2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2"/>
    </customSheetView>
    <customSheetView guid="{190C3094-A738-4124-8874-74F158CE3F76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3"/>
    </customSheetView>
  </customSheetViews>
  <phoneticPr fontId="1"/>
  <pageMargins left="0.7" right="0.7" top="0.75" bottom="0.75" header="0.3" footer="0.3"/>
  <pageSetup paperSize="9" orientation="portrait" horizontalDpi="4294967293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申込１</vt:lpstr>
      <vt:lpstr>エントリー集計データ</vt:lpstr>
      <vt:lpstr>申込１!Print_Area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亨二 吉岡</cp:lastModifiedBy>
  <cp:lastPrinted>2024-08-31T03:28:53Z</cp:lastPrinted>
  <dcterms:created xsi:type="dcterms:W3CDTF">2015-09-06T16:03:40Z</dcterms:created>
  <dcterms:modified xsi:type="dcterms:W3CDTF">2025-12-30T08:35:27Z</dcterms:modified>
</cp:coreProperties>
</file>